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255" windowWidth="17400" windowHeight="12300" activeTab="1"/>
  </bookViews>
  <sheets>
    <sheet name="Krycí list" sheetId="1" r:id="rId1"/>
    <sheet name="Rekapitulace" sheetId="2" r:id="rId2"/>
    <sheet name="Soupis prací" sheetId="3" r:id="rId3"/>
    <sheet name="Položky VV " sheetId="6" r:id="rId4"/>
    <sheet name="List1" sheetId="4" r:id="rId5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 localSheetId="3">'Položky VV '!#REF!</definedName>
    <definedName name="Dodavka0">'Soupis prací'!#REF!</definedName>
    <definedName name="HSV">Rekapitulace!$E$14</definedName>
    <definedName name="HSV0" localSheetId="3">'Položky VV '!#REF!</definedName>
    <definedName name="HSV0">'Soupis prací'!#REF!</definedName>
    <definedName name="HZS">Rekapitulace!$I$14</definedName>
    <definedName name="HZS0" localSheetId="3">'Položky VV '!#REF!</definedName>
    <definedName name="HZS0">'Soupis prací'!#REF!</definedName>
    <definedName name="JKSO">'Krycí list'!$F$4</definedName>
    <definedName name="MJ">'Krycí list'!$G$4</definedName>
    <definedName name="Mont">Rekapitulace!$H$14</definedName>
    <definedName name="Montaz0" localSheetId="3">'Položky VV '!#REF!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3">'Položky VV '!$1:$6</definedName>
    <definedName name="_xlnm.Print_Titles" localSheetId="1">Rekapitulace!$1:$6</definedName>
    <definedName name="_xlnm.Print_Titles" localSheetId="2">'Soupis prací'!$1:$6</definedName>
    <definedName name="Objednatel">'Krycí list'!$C$8</definedName>
    <definedName name="_xlnm.Print_Area" localSheetId="0">'Krycí list'!$A$1:$G$45</definedName>
    <definedName name="_xlnm.Print_Area" localSheetId="3">'Položky VV '!$A$1:$G$39</definedName>
    <definedName name="_xlnm.Print_Area" localSheetId="1">Rekapitulace!$A$1:$I$20</definedName>
    <definedName name="_xlnm.Print_Area" localSheetId="2">'Soupis prací'!$A$1:$G$39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 localSheetId="3">'Položky VV '!#REF!</definedName>
    <definedName name="PSV0">'Soupis prací'!#REF!</definedName>
    <definedName name="SloupecCC" localSheetId="3">'Položky VV '!$G$6</definedName>
    <definedName name="SloupecCC">'Soupis prací'!$G$6</definedName>
    <definedName name="SloupecCisloPol" localSheetId="3">'Položky VV '!$B$6</definedName>
    <definedName name="SloupecCisloPol">'Soupis prací'!$B$6</definedName>
    <definedName name="SloupecJC" localSheetId="3">'Položky VV '!$F$6</definedName>
    <definedName name="SloupecJC">'Soupis prací'!$F$6</definedName>
    <definedName name="SloupecMJ" localSheetId="3">'Položky VV '!$D$6</definedName>
    <definedName name="SloupecMJ">'Soupis prací'!$D$6</definedName>
    <definedName name="SloupecMnozstvi" localSheetId="3">'Položky VV '!$E$6</definedName>
    <definedName name="SloupecMnozstvi">'Soupis prací'!$E$6</definedName>
    <definedName name="SloupecNazPol" localSheetId="3">'Položky VV '!$C$6</definedName>
    <definedName name="SloupecNazPol">'Soupis prací'!$C$6</definedName>
    <definedName name="SloupecPC" localSheetId="3">'Položky VV '!$A$6</definedName>
    <definedName name="SloupecPC">'Soupis prací'!$A$6</definedName>
    <definedName name="solver_lin" localSheetId="3" hidden="1">0</definedName>
    <definedName name="solver_lin" localSheetId="2" hidden="1">0</definedName>
    <definedName name="solver_num" localSheetId="3" hidden="1">0</definedName>
    <definedName name="solver_num" localSheetId="2" hidden="1">0</definedName>
    <definedName name="solver_opt" localSheetId="3" hidden="1">'Položky VV '!#REF!</definedName>
    <definedName name="solver_opt" localSheetId="2" hidden="1">'Soupis prací'!#REF!</definedName>
    <definedName name="solver_typ" localSheetId="3" hidden="1">1</definedName>
    <definedName name="solver_typ" localSheetId="2" hidden="1">1</definedName>
    <definedName name="solver_val" localSheetId="3" hidden="1">0</definedName>
    <definedName name="solver_val" localSheetId="2" hidden="1">0</definedName>
    <definedName name="Typ" localSheetId="3">'Položky VV '!#REF!</definedName>
    <definedName name="Typ">'Soupis prací'!#REF!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I10" i="2" l="1"/>
  <c r="I9" i="2" l="1"/>
  <c r="H9" i="2"/>
  <c r="G9" i="2"/>
  <c r="F9" i="2"/>
  <c r="E9" i="2"/>
  <c r="B9" i="2"/>
  <c r="G25" i="3"/>
  <c r="G24" i="3"/>
  <c r="C26" i="3"/>
  <c r="BE25" i="3"/>
  <c r="BD25" i="3"/>
  <c r="BC25" i="3"/>
  <c r="BB25" i="3"/>
  <c r="BA25" i="3"/>
  <c r="BE24" i="3"/>
  <c r="BE26" i="3" s="1"/>
  <c r="BD24" i="3"/>
  <c r="BD26" i="3" s="1"/>
  <c r="BC24" i="3"/>
  <c r="BC26" i="3" s="1"/>
  <c r="BB24" i="3"/>
  <c r="BB26" i="3" s="1"/>
  <c r="C26" i="6"/>
  <c r="BE25" i="6"/>
  <c r="BD25" i="6"/>
  <c r="BC25" i="6"/>
  <c r="BB25" i="6"/>
  <c r="F25" i="6"/>
  <c r="G25" i="6" s="1"/>
  <c r="BA25" i="6" s="1"/>
  <c r="BE24" i="6"/>
  <c r="BE26" i="6" s="1"/>
  <c r="BD24" i="6"/>
  <c r="BD26" i="6" s="1"/>
  <c r="BC24" i="6"/>
  <c r="BC26" i="6" s="1"/>
  <c r="BB24" i="6"/>
  <c r="BB26" i="6" s="1"/>
  <c r="G24" i="6"/>
  <c r="G26" i="6" s="1"/>
  <c r="G26" i="3" l="1"/>
  <c r="BA24" i="3"/>
  <c r="BA26" i="3" s="1"/>
  <c r="BA24" i="6"/>
  <c r="BA26" i="6" s="1"/>
  <c r="G29" i="6" l="1"/>
  <c r="G38" i="3" l="1"/>
  <c r="G35" i="3"/>
  <c r="G32" i="3"/>
  <c r="G18" i="3"/>
  <c r="G19" i="3"/>
  <c r="G20" i="3"/>
  <c r="G17" i="3"/>
  <c r="G28" i="3"/>
  <c r="G9" i="3"/>
  <c r="G10" i="3"/>
  <c r="G11" i="3"/>
  <c r="G12" i="3"/>
  <c r="G13" i="3"/>
  <c r="G19" i="2" l="1"/>
  <c r="I19" i="2" s="1"/>
  <c r="G8" i="3"/>
  <c r="G29" i="3"/>
  <c r="C39" i="6"/>
  <c r="BE38" i="6"/>
  <c r="BE39" i="6" s="1"/>
  <c r="BC38" i="6"/>
  <c r="BC39" i="6" s="1"/>
  <c r="BB38" i="6"/>
  <c r="BB39" i="6" s="1"/>
  <c r="BA38" i="6"/>
  <c r="BA39" i="6" s="1"/>
  <c r="G38" i="6"/>
  <c r="BD38" i="6" s="1"/>
  <c r="BD39" i="6" s="1"/>
  <c r="BB36" i="6"/>
  <c r="C36" i="6"/>
  <c r="BE35" i="6"/>
  <c r="BE36" i="6" s="1"/>
  <c r="BC35" i="6"/>
  <c r="BC36" i="6" s="1"/>
  <c r="BB35" i="6"/>
  <c r="BA35" i="6"/>
  <c r="BA36" i="6" s="1"/>
  <c r="G35" i="6"/>
  <c r="BD35" i="6" s="1"/>
  <c r="BD36" i="6" s="1"/>
  <c r="BE33" i="6"/>
  <c r="C33" i="6"/>
  <c r="BE32" i="6"/>
  <c r="BD32" i="6"/>
  <c r="BD33" i="6" s="1"/>
  <c r="BC32" i="6"/>
  <c r="BC33" i="6" s="1"/>
  <c r="BB32" i="6"/>
  <c r="BB33" i="6" s="1"/>
  <c r="G32" i="6"/>
  <c r="G33" i="6" s="1"/>
  <c r="C30" i="6"/>
  <c r="BE29" i="6"/>
  <c r="BD29" i="6"/>
  <c r="BC29" i="6"/>
  <c r="BB29" i="6"/>
  <c r="BA29" i="6"/>
  <c r="BE28" i="6"/>
  <c r="BE30" i="6" s="1"/>
  <c r="BD28" i="6"/>
  <c r="BC28" i="6"/>
  <c r="BC30" i="6" s="1"/>
  <c r="BB28" i="6"/>
  <c r="G28" i="6"/>
  <c r="BA28" i="6" s="1"/>
  <c r="BA30" i="6" s="1"/>
  <c r="C22" i="6"/>
  <c r="BE21" i="6"/>
  <c r="BD21" i="6"/>
  <c r="BC21" i="6"/>
  <c r="BB21" i="6"/>
  <c r="G21" i="6"/>
  <c r="BA21" i="6" s="1"/>
  <c r="BE20" i="6"/>
  <c r="BD20" i="6"/>
  <c r="BC20" i="6"/>
  <c r="BB20" i="6"/>
  <c r="G20" i="6"/>
  <c r="BA20" i="6" s="1"/>
  <c r="BE19" i="6"/>
  <c r="BD19" i="6"/>
  <c r="BC19" i="6"/>
  <c r="BB19" i="6"/>
  <c r="BA19" i="6"/>
  <c r="BE18" i="6"/>
  <c r="BD18" i="6"/>
  <c r="BC18" i="6"/>
  <c r="BB18" i="6"/>
  <c r="BA18" i="6"/>
  <c r="BE17" i="6"/>
  <c r="BD17" i="6"/>
  <c r="BC17" i="6"/>
  <c r="BB17" i="6"/>
  <c r="G17" i="6"/>
  <c r="BA17" i="6" s="1"/>
  <c r="BE16" i="6"/>
  <c r="BD16" i="6"/>
  <c r="BD22" i="6" s="1"/>
  <c r="BC16" i="6"/>
  <c r="BB16" i="6"/>
  <c r="BB22" i="6" s="1"/>
  <c r="G16" i="6"/>
  <c r="BA16" i="6" s="1"/>
  <c r="BA22" i="6" s="1"/>
  <c r="C14" i="6"/>
  <c r="BE13" i="6"/>
  <c r="BD13" i="6"/>
  <c r="BC13" i="6"/>
  <c r="BB13" i="6"/>
  <c r="G13" i="6"/>
  <c r="BA13" i="6" s="1"/>
  <c r="BE12" i="6"/>
  <c r="BD12" i="6"/>
  <c r="BC12" i="6"/>
  <c r="BB12" i="6"/>
  <c r="BE11" i="6"/>
  <c r="BD11" i="6"/>
  <c r="BC11" i="6"/>
  <c r="BB11" i="6"/>
  <c r="BE10" i="6"/>
  <c r="BD10" i="6"/>
  <c r="BC10" i="6"/>
  <c r="BB10" i="6"/>
  <c r="BE9" i="6"/>
  <c r="BD9" i="6"/>
  <c r="BC9" i="6"/>
  <c r="BB9" i="6"/>
  <c r="F9" i="6"/>
  <c r="BA9" i="6" s="1"/>
  <c r="BE8" i="6"/>
  <c r="BD8" i="6"/>
  <c r="BD14" i="6" s="1"/>
  <c r="BC8" i="6"/>
  <c r="BB8" i="6"/>
  <c r="BB14" i="6" s="1"/>
  <c r="BA8" i="6"/>
  <c r="C4" i="6"/>
  <c r="F3" i="6"/>
  <c r="C3" i="6"/>
  <c r="BC14" i="6" l="1"/>
  <c r="BE14" i="6"/>
  <c r="BC22" i="6"/>
  <c r="BE22" i="6"/>
  <c r="G36" i="6"/>
  <c r="BB30" i="6"/>
  <c r="BD30" i="6"/>
  <c r="F10" i="6"/>
  <c r="BA32" i="6"/>
  <c r="BA33" i="6" s="1"/>
  <c r="G39" i="6"/>
  <c r="BE38" i="3"/>
  <c r="BE39" i="3" s="1"/>
  <c r="I13" i="2" s="1"/>
  <c r="BC38" i="3"/>
  <c r="BB38" i="3"/>
  <c r="BB39" i="3" s="1"/>
  <c r="F13" i="2" s="1"/>
  <c r="BA38" i="3"/>
  <c r="BD38" i="3"/>
  <c r="BD39" i="3" s="1"/>
  <c r="H13" i="2" s="1"/>
  <c r="B13" i="2"/>
  <c r="A13" i="2"/>
  <c r="BC39" i="3"/>
  <c r="G13" i="2"/>
  <c r="BA39" i="3"/>
  <c r="E13" i="2" s="1"/>
  <c r="G39" i="3"/>
  <c r="C39" i="3"/>
  <c r="BE35" i="3"/>
  <c r="BC35" i="3"/>
  <c r="BC36" i="3" s="1"/>
  <c r="G12" i="2" s="1"/>
  <c r="BB35" i="3"/>
  <c r="BB36" i="3" s="1"/>
  <c r="F12" i="2" s="1"/>
  <c r="BA35" i="3"/>
  <c r="BA36" i="3" s="1"/>
  <c r="E12" i="2" s="1"/>
  <c r="BD35" i="3"/>
  <c r="BD36" i="3" s="1"/>
  <c r="H12" i="2" s="1"/>
  <c r="B12" i="2"/>
  <c r="A12" i="2"/>
  <c r="BE36" i="3"/>
  <c r="I12" i="2" s="1"/>
  <c r="C36" i="3"/>
  <c r="BE32" i="3"/>
  <c r="BE33" i="3" s="1"/>
  <c r="I11" i="2" s="1"/>
  <c r="BD32" i="3"/>
  <c r="BD33" i="3" s="1"/>
  <c r="H11" i="2" s="1"/>
  <c r="BC32" i="3"/>
  <c r="BB32" i="3"/>
  <c r="BB33" i="3" s="1"/>
  <c r="F11" i="2" s="1"/>
  <c r="BA32" i="3"/>
  <c r="BA33" i="3" s="1"/>
  <c r="E11" i="2" s="1"/>
  <c r="B11" i="2"/>
  <c r="A11" i="2"/>
  <c r="BC33" i="3"/>
  <c r="G11" i="2" s="1"/>
  <c r="C33" i="3"/>
  <c r="BE29" i="3"/>
  <c r="BE30" i="3" s="1"/>
  <c r="BD29" i="3"/>
  <c r="BC29" i="3"/>
  <c r="BB29" i="3"/>
  <c r="BA29" i="3"/>
  <c r="BE28" i="3"/>
  <c r="BD28" i="3"/>
  <c r="BD30" i="3" s="1"/>
  <c r="H10" i="2" s="1"/>
  <c r="BC28" i="3"/>
  <c r="BB28" i="3"/>
  <c r="BB30" i="3" s="1"/>
  <c r="F10" i="2" s="1"/>
  <c r="B10" i="2"/>
  <c r="A10" i="2"/>
  <c r="BC30" i="3"/>
  <c r="G10" i="2" s="1"/>
  <c r="C30" i="3"/>
  <c r="BE21" i="3"/>
  <c r="BD21" i="3"/>
  <c r="BC21" i="3"/>
  <c r="BB21" i="3"/>
  <c r="G21" i="3"/>
  <c r="BA21" i="3" s="1"/>
  <c r="BE20" i="3"/>
  <c r="BD20" i="3"/>
  <c r="BC20" i="3"/>
  <c r="BB20" i="3"/>
  <c r="BA20" i="3"/>
  <c r="BE19" i="3"/>
  <c r="BD19" i="3"/>
  <c r="BC19" i="3"/>
  <c r="BC22" i="3" s="1"/>
  <c r="G8" i="2" s="1"/>
  <c r="BB19" i="3"/>
  <c r="BA19" i="3"/>
  <c r="BE18" i="3"/>
  <c r="BD18" i="3"/>
  <c r="BC18" i="3"/>
  <c r="BB18" i="3"/>
  <c r="BE17" i="3"/>
  <c r="BD17" i="3"/>
  <c r="BC17" i="3"/>
  <c r="BB17" i="3"/>
  <c r="BA17" i="3"/>
  <c r="BE16" i="3"/>
  <c r="BD16" i="3"/>
  <c r="BD22" i="3"/>
  <c r="H8" i="2" s="1"/>
  <c r="BC16" i="3"/>
  <c r="BB16" i="3"/>
  <c r="BB22" i="3" s="1"/>
  <c r="F8" i="2" s="1"/>
  <c r="G16" i="3"/>
  <c r="B8" i="2"/>
  <c r="A8" i="2"/>
  <c r="BE22" i="3"/>
  <c r="I8" i="2" s="1"/>
  <c r="C22" i="3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E10" i="3"/>
  <c r="BD10" i="3"/>
  <c r="BC10" i="3"/>
  <c r="BB10" i="3"/>
  <c r="BE9" i="3"/>
  <c r="BD9" i="3"/>
  <c r="BC9" i="3"/>
  <c r="BB9" i="3"/>
  <c r="BA9" i="3"/>
  <c r="BE8" i="3"/>
  <c r="BD8" i="3"/>
  <c r="BC8" i="3"/>
  <c r="BB8" i="3"/>
  <c r="BB14" i="3" s="1"/>
  <c r="F7" i="2" s="1"/>
  <c r="BA8" i="3"/>
  <c r="B7" i="2"/>
  <c r="A7" i="2"/>
  <c r="C14" i="3"/>
  <c r="C4" i="3"/>
  <c r="F3" i="3"/>
  <c r="C3" i="3"/>
  <c r="C2" i="2"/>
  <c r="C1" i="2"/>
  <c r="F31" i="1"/>
  <c r="G22" i="1"/>
  <c r="G21" i="1" s="1"/>
  <c r="G8" i="1"/>
  <c r="BD14" i="3"/>
  <c r="H7" i="2" s="1"/>
  <c r="BA18" i="3"/>
  <c r="G33" i="3"/>
  <c r="G36" i="3"/>
  <c r="BC14" i="3" l="1"/>
  <c r="G7" i="2" s="1"/>
  <c r="BE14" i="3"/>
  <c r="I7" i="2" s="1"/>
  <c r="I14" i="2" s="1"/>
  <c r="C20" i="1" s="1"/>
  <c r="BA10" i="3"/>
  <c r="G14" i="3"/>
  <c r="BA16" i="3"/>
  <c r="G22" i="3"/>
  <c r="BA28" i="3"/>
  <c r="BA30" i="3" s="1"/>
  <c r="E10" i="2" s="1"/>
  <c r="G30" i="3"/>
  <c r="F11" i="6"/>
  <c r="G10" i="6"/>
  <c r="BA10" i="6" s="1"/>
  <c r="BA14" i="6" s="1"/>
  <c r="BA14" i="3"/>
  <c r="E7" i="2" s="1"/>
  <c r="H14" i="2"/>
  <c r="C15" i="1" s="1"/>
  <c r="F14" i="2"/>
  <c r="C17" i="1" s="1"/>
  <c r="G14" i="2"/>
  <c r="C14" i="1" s="1"/>
  <c r="BA22" i="3"/>
  <c r="E8" i="2" s="1"/>
  <c r="E14" i="2" s="1"/>
  <c r="C16" i="1" s="1"/>
  <c r="F12" i="6" l="1"/>
  <c r="G12" i="6" s="1"/>
  <c r="BA12" i="6" s="1"/>
  <c r="G11" i="6"/>
  <c r="BA11" i="6" s="1"/>
  <c r="C18" i="1"/>
  <c r="C21" i="1" s="1"/>
  <c r="C22" i="1" l="1"/>
  <c r="F32" i="1" s="1"/>
  <c r="F33" i="1" s="1"/>
  <c r="F34" i="1" s="1"/>
</calcChain>
</file>

<file path=xl/sharedStrings.xml><?xml version="1.0" encoding="utf-8"?>
<sst xmlns="http://schemas.openxmlformats.org/spreadsheetml/2006/main" count="286" uniqueCount="145">
  <si>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</si>
  <si>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</si>
  <si>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</si>
  <si>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</si>
  <si>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</si>
  <si>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</si>
  <si>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</si>
  <si>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</si>
  <si>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</si>
  <si>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</si>
  <si>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</si>
  <si>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</si>
  <si>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</si>
  <si>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</si>
  <si>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</si>
  <si>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</si>
  <si>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</si>
  <si>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</si>
  <si>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</si>
  <si>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</si>
  <si>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</si>
  <si>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</si>
  <si>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</si>
  <si>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</si>
  <si>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</si>
  <si>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</si>
  <si>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</si>
  <si>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</si>
  <si>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</si>
  <si>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</si>
  <si>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</si>
  <si>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</si>
  <si>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</si>
  <si>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</si>
  <si>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</si>
  <si>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</si>
  <si>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</si>
  <si>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</si>
  <si>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</si>
  <si>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</si>
  <si>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</si>
  <si>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</si>
  <si>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</si>
  <si>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</si>
  <si>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</si>
  <si>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</si>
  <si>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</si>
  <si>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</si>
  <si>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</si>
  <si>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</si>
  <si>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</si>
  <si>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</si>
  <si>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</si>
  <si>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</si>
  <si>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</si>
  <si>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</si>
  <si>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</si>
  <si>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</si>
  <si>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</si>
  <si>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</si>
  <si>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</si>
  <si>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</si>
  <si>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</si>
  <si>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</si>
  <si>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</si>
  <si>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</si>
  <si>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</si>
  <si>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</si>
  <si>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</si>
  <si>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Sběrný dvůr odpadu - Jedovnice, Stavba</t>
  </si>
  <si>
    <t>So-01 - obslužná buňka</t>
  </si>
  <si>
    <t>132 20-1111.R00</t>
  </si>
  <si>
    <t>m3</t>
  </si>
  <si>
    <t>132 20-1109.R00</t>
  </si>
  <si>
    <t xml:space="preserve">Příplatek za lepivost - hloubení rýh 60 cm v hor.3 </t>
  </si>
  <si>
    <t>161 10-1101.R00</t>
  </si>
  <si>
    <t xml:space="preserve">Svislé přemístění výkopku z hor.1-4 do 2,5 m </t>
  </si>
  <si>
    <t>162 30-1101.R00</t>
  </si>
  <si>
    <t xml:space="preserve">Vodorovné přemístění výkopku z hor.1-4 do 500 m </t>
  </si>
  <si>
    <t>171 20-1101.R00</t>
  </si>
  <si>
    <t xml:space="preserve">Uložení sypaniny do násypů nezhutněných </t>
  </si>
  <si>
    <t>181 10-1101.R00</t>
  </si>
  <si>
    <t>m2</t>
  </si>
  <si>
    <t>2</t>
  </si>
  <si>
    <t>Základy,zvláštní zakládání</t>
  </si>
  <si>
    <t>274 31-1511.R00</t>
  </si>
  <si>
    <t>t</t>
  </si>
  <si>
    <t>9</t>
  </si>
  <si>
    <t>Ostatní konstrukce, bourání</t>
  </si>
  <si>
    <t>SPC</t>
  </si>
  <si>
    <t>kpl</t>
  </si>
  <si>
    <t>Zdravotní instalace, WC, umyvadlo, spchový kout vč. rozvodů odpadu, instalace kuch.linky, židle 2x</t>
  </si>
  <si>
    <t>99</t>
  </si>
  <si>
    <t>Staveništní přesun hmot</t>
  </si>
  <si>
    <t>998 01-1002.R00</t>
  </si>
  <si>
    <t xml:space="preserve">Přesun hmot pro budovy zděné výšky do 12 m </t>
  </si>
  <si>
    <t>M21</t>
  </si>
  <si>
    <t>Elektromontáže</t>
  </si>
  <si>
    <t>R1</t>
  </si>
  <si>
    <t>M22</t>
  </si>
  <si>
    <t>Montáž sdělovací a zabezp.tech</t>
  </si>
  <si>
    <t>R2</t>
  </si>
  <si>
    <t>KOINVEST,s.r.o.</t>
  </si>
  <si>
    <t>Zařízení staveniště</t>
  </si>
  <si>
    <t>Elektromontáže - připojení</t>
  </si>
  <si>
    <t xml:space="preserve">Montáž sdělovací a zabezp. techniky </t>
  </si>
  <si>
    <t>271 53-1111.R00</t>
  </si>
  <si>
    <t>Dodávka a montáž - osazení sociální buňky, rozměry  6140x3140x3170 mm, vč. elektroinstalace, topení, prostupy  kabelů, výplně otvorů vstupní dveře, plast. okna 2x  montáž - komplet, PD výkr.č. F.1.5</t>
  </si>
  <si>
    <t>Výpočty</t>
  </si>
  <si>
    <t>(16,8x0,4x1,2)  PD výkr.č.F.1.2</t>
  </si>
  <si>
    <t xml:space="preserve">Hloubení rýh š.do 60 cm v hor.3 do 100 m3, STROJNĚ       </t>
  </si>
  <si>
    <t xml:space="preserve">Úprava pláně v zářezech v hor. 1-4, bez zhutnění              </t>
  </si>
  <si>
    <t xml:space="preserve">Polštář základu z kameniva hr. drceného 16 - 63mm        </t>
  </si>
  <si>
    <t xml:space="preserve">Beton základ. pasů prokl. kamenem C 12/15 (B 12,5)           </t>
  </si>
  <si>
    <t>(1,68x40/1000)</t>
  </si>
  <si>
    <t>Hloubení rýh š.do 60 cm v hor.3 do 100 m3, STROJNĚ   PD výkr.č.F.1.2</t>
  </si>
  <si>
    <t xml:space="preserve">Úprava pláně v zářezech v hor. 1-4, bez zhutnění             </t>
  </si>
  <si>
    <t>Polštář základu z kameniva hr. drceného 16 - 63mm          PD výkr.č. F.1.2</t>
  </si>
  <si>
    <t>(6,14x3,14)</t>
  </si>
  <si>
    <t>PD výkr.č. F.1.3, F.1.4</t>
  </si>
  <si>
    <t>(16,8) x0,4x0,4   PD v.č. F.1.2, F.1.4</t>
  </si>
  <si>
    <t>(16,8) x0,4x0,25 PD v.č. F.1.2, F.1.4</t>
  </si>
  <si>
    <t>((6,1x2)+(2,3x2))x0,4x1,20 PD v.č. F.1.2, F.1.4</t>
  </si>
  <si>
    <t xml:space="preserve">Železobeton základových pasů C 16/20 (B 20)             </t>
  </si>
  <si>
    <t xml:space="preserve">Bednění stěn základových pasů - zřízení    </t>
  </si>
  <si>
    <t>(6,1x2+3,1x2+5,3x2+2,3x2)x1,2                 PD v.č. F.1.2, F.1.4</t>
  </si>
  <si>
    <t xml:space="preserve">Výztuž základových pasů ze svařovaných sítí svařovanou sítí - drát 5,0  oka 100/100  </t>
  </si>
  <si>
    <t xml:space="preserve">Bednění stěn základových pasů - odstranění </t>
  </si>
  <si>
    <t>Dodávka a montáž - osazení sociální buňky, rozměry  6140x3140x3170 mm, vč. elektroinstalace, topení, prostupy  kabelů, výplně otvorů vstupní dveře 1x, vnitřní dveře 3x, plast. okna 4x - komplet</t>
  </si>
  <si>
    <t>Zdravotní instalace, WC, umyvadlo 2x, spchový kout vč. rozvodů odpadu, instalace kuch.linky, židle 2x</t>
  </si>
  <si>
    <t xml:space="preserve">Železobeton základových pasů C 16/20 (B 20)                  </t>
  </si>
  <si>
    <t xml:space="preserve">Výztuž základovýchpasů ze svařovaných sítí svařovanou sítí - drát 5,0  oka 100/100  </t>
  </si>
  <si>
    <t xml:space="preserve">Bednění stěn základových pasů - zřízení                          </t>
  </si>
  <si>
    <t>274 32-1311.R00</t>
  </si>
  <si>
    <t>274 35-1215.R00</t>
  </si>
  <si>
    <t>274 35-1216.R00</t>
  </si>
  <si>
    <t>273 34-1921.RT2</t>
  </si>
  <si>
    <t>5</t>
  </si>
  <si>
    <t>Okapový chodník</t>
  </si>
  <si>
    <t>564 80-1112.R00</t>
  </si>
  <si>
    <t xml:space="preserve">Podklad ze štěrkodrti po zhutnění tloušťky 4 cm                  - okapový chodník  </t>
  </si>
  <si>
    <t>596 81-1111.RT3</t>
  </si>
  <si>
    <t>Kladení dlaždic kom.pro pěší, lože z kameniva těž. včetně dlaždic betonových barevných 30/30/4,5 cm</t>
  </si>
  <si>
    <t xml:space="preserve">  [(6,1x2+3,1x2)x0,3] PD č.v.1.2</t>
  </si>
  <si>
    <t>='Soupis prací'!B23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</si>
</sst>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4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 CE"/>
      <family val="2"/>
      <charset val="238"/>
    </font>
    <font>
      <sz val="9"/>
      <color rgb="FF000000"/>
      <name val="Verdana"/>
      <family val="2"/>
      <charset val="238"/>
    </font>
    <font>
      <sz val="7"/>
      <name val="Arial CE"/>
    </font>
    <font>
      <b/>
      <sz val="7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3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165" fontId="6" fillId="0" borderId="35" xfId="0" applyNumberFormat="1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9" fillId="0" borderId="40" xfId="1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8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9" xfId="0" applyNumberFormat="1" applyFont="1" applyFill="1" applyBorder="1" applyAlignment="1">
      <alignment horizontal="right"/>
    </xf>
    <xf numFmtId="3" fontId="7" fillId="0" borderId="50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51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9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49" fontId="5" fillId="0" borderId="52" xfId="1" applyNumberFormat="1" applyFont="1" applyFill="1" applyBorder="1" applyAlignment="1">
      <alignment horizontal="left"/>
    </xf>
    <xf numFmtId="0" fontId="5" fillId="0" borderId="52" xfId="1" applyFont="1" applyFill="1" applyBorder="1"/>
    <xf numFmtId="0" fontId="9" fillId="0" borderId="52" xfId="1" applyFill="1" applyBorder="1" applyAlignment="1">
      <alignment horizontal="center"/>
    </xf>
    <xf numFmtId="0" fontId="9" fillId="0" borderId="52" xfId="1" applyNumberFormat="1" applyFill="1" applyBorder="1" applyAlignment="1">
      <alignment horizontal="right"/>
    </xf>
    <xf numFmtId="0" fontId="9" fillId="0" borderId="52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2" xfId="1" applyFont="1" applyFill="1" applyBorder="1" applyAlignment="1">
      <alignment horizontal="center"/>
    </xf>
    <xf numFmtId="49" fontId="8" fillId="0" borderId="52" xfId="1" applyNumberFormat="1" applyFont="1" applyFill="1" applyBorder="1" applyAlignment="1">
      <alignment horizontal="left"/>
    </xf>
    <xf numFmtId="0" fontId="8" fillId="0" borderId="52" xfId="1" applyFont="1" applyFill="1" applyBorder="1" applyAlignment="1">
      <alignment wrapText="1"/>
    </xf>
    <xf numFmtId="49" fontId="17" fillId="0" borderId="52" xfId="1" applyNumberFormat="1" applyFont="1" applyFill="1" applyBorder="1" applyAlignment="1">
      <alignment horizontal="center" shrinkToFit="1"/>
    </xf>
    <xf numFmtId="4" fontId="17" fillId="0" borderId="52" xfId="1" applyNumberFormat="1" applyFont="1" applyFill="1" applyBorder="1" applyAlignment="1">
      <alignment horizontal="right"/>
    </xf>
    <xf numFmtId="4" fontId="17" fillId="0" borderId="52" xfId="1" applyNumberFormat="1" applyFont="1" applyFill="1" applyBorder="1"/>
    <xf numFmtId="0" fontId="9" fillId="0" borderId="53" xfId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left"/>
    </xf>
    <xf numFmtId="0" fontId="3" fillId="0" borderId="53" xfId="1" applyFont="1" applyFill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2" xfId="0" applyNumberFormat="1" applyFont="1" applyFill="1" applyBorder="1"/>
    <xf numFmtId="3" fontId="7" fillId="0" borderId="54" xfId="0" applyNumberFormat="1" applyFont="1" applyFill="1" applyBorder="1"/>
    <xf numFmtId="0" fontId="2" fillId="2" borderId="0" xfId="0" applyFont="1" applyFill="1" applyBorder="1"/>
    <xf numFmtId="0" fontId="3" fillId="0" borderId="55" xfId="1" applyFont="1" applyFill="1" applyBorder="1"/>
    <xf numFmtId="0" fontId="9" fillId="0" borderId="56" xfId="1" applyFill="1" applyBorder="1"/>
    <xf numFmtId="0" fontId="10" fillId="0" borderId="56" xfId="1" applyFont="1" applyFill="1" applyBorder="1" applyAlignment="1">
      <alignment horizontal="right"/>
    </xf>
    <xf numFmtId="0" fontId="9" fillId="0" borderId="56" xfId="1" applyFill="1" applyBorder="1" applyAlignment="1">
      <alignment horizontal="left"/>
    </xf>
    <xf numFmtId="0" fontId="9" fillId="0" borderId="57" xfId="1" applyFill="1" applyBorder="1"/>
    <xf numFmtId="0" fontId="2" fillId="2" borderId="42" xfId="1" applyFont="1" applyFill="1" applyBorder="1"/>
    <xf numFmtId="0" fontId="20" fillId="2" borderId="42" xfId="1" applyFont="1" applyFill="1" applyBorder="1"/>
    <xf numFmtId="0" fontId="7" fillId="0" borderId="52" xfId="1" applyFont="1" applyFill="1" applyBorder="1" applyAlignment="1">
      <alignment horizontal="center" vertical="top"/>
    </xf>
    <xf numFmtId="49" fontId="8" fillId="0" borderId="52" xfId="1" applyNumberFormat="1" applyFont="1" applyFill="1" applyBorder="1" applyAlignment="1">
      <alignment horizontal="left" vertical="top"/>
    </xf>
    <xf numFmtId="0" fontId="8" fillId="0" borderId="52" xfId="1" applyFont="1" applyFill="1" applyBorder="1" applyAlignment="1">
      <alignment wrapText="1"/>
    </xf>
    <xf numFmtId="0" fontId="9" fillId="0" borderId="13" xfId="1" applyNumberFormat="1" applyFill="1" applyBorder="1" applyAlignment="1">
      <alignment horizontal="right"/>
    </xf>
    <xf numFmtId="4" fontId="17" fillId="0" borderId="13" xfId="1" applyNumberFormat="1" applyFont="1" applyFill="1" applyBorder="1" applyAlignment="1">
      <alignment horizontal="right"/>
    </xf>
    <xf numFmtId="4" fontId="9" fillId="0" borderId="58" xfId="1" applyNumberFormat="1" applyFill="1" applyBorder="1" applyAlignment="1">
      <alignment horizontal="right"/>
    </xf>
    <xf numFmtId="167" fontId="0" fillId="0" borderId="15" xfId="0" applyNumberFormat="1" applyBorder="1"/>
    <xf numFmtId="167" fontId="0" fillId="0" borderId="0" xfId="0" applyNumberFormat="1" applyBorder="1"/>
    <xf numFmtId="0" fontId="21" fillId="0" borderId="4" xfId="0" applyFont="1" applyBorder="1" applyAlignment="1">
      <alignment vertical="center"/>
    </xf>
    <xf numFmtId="0" fontId="17" fillId="0" borderId="0" xfId="1" applyFont="1" applyFill="1"/>
    <xf numFmtId="0" fontId="22" fillId="0" borderId="11" xfId="1" applyNumberFormat="1" applyFont="1" applyFill="1" applyBorder="1" applyAlignment="1">
      <alignment horizontal="right"/>
    </xf>
    <xf numFmtId="0" fontId="22" fillId="0" borderId="9" xfId="1" applyNumberFormat="1" applyFont="1" applyFill="1" applyBorder="1"/>
    <xf numFmtId="4" fontId="22" fillId="0" borderId="13" xfId="1" applyNumberFormat="1" applyFont="1" applyFill="1" applyBorder="1" applyAlignment="1">
      <alignment horizontal="right"/>
    </xf>
    <xf numFmtId="4" fontId="23" fillId="0" borderId="6" xfId="1" applyNumberFormat="1" applyFont="1" applyFill="1" applyBorder="1"/>
    <xf numFmtId="4" fontId="22" fillId="0" borderId="58" xfId="1" applyNumberFormat="1" applyFont="1" applyFill="1" applyBorder="1" applyAlignment="1">
      <alignment horizontal="right"/>
    </xf>
    <xf numFmtId="4" fontId="23" fillId="0" borderId="50" xfId="1" applyNumberFormat="1" applyFont="1" applyFill="1" applyBorder="1"/>
    <xf numFmtId="0" fontId="9" fillId="0" borderId="11" xfId="1" applyNumberFormat="1" applyFill="1" applyBorder="1" applyAlignment="1">
      <alignment horizontal="right"/>
    </xf>
    <xf numFmtId="0" fontId="9" fillId="0" borderId="9" xfId="1" applyNumberFormat="1" applyFill="1" applyBorder="1"/>
    <xf numFmtId="0" fontId="9" fillId="0" borderId="64" xfId="1" applyNumberFormat="1" applyFill="1" applyBorder="1" applyAlignment="1">
      <alignment horizontal="right"/>
    </xf>
    <xf numFmtId="0" fontId="16" fillId="0" borderId="0" xfId="1" applyFont="1" applyFill="1"/>
    <xf numFmtId="3" fontId="9" fillId="0" borderId="0" xfId="1" applyNumberFormat="1" applyFill="1"/>
    <xf numFmtId="0" fontId="0" fillId="0" borderId="9" xfId="0" applyFill="1" applyBorder="1" applyAlignment="1"/>
    <xf numFmtId="0" fontId="9" fillId="0" borderId="0" xfId="1" applyNumberFormat="1" applyFill="1"/>
    <xf numFmtId="0" fontId="0" fillId="0" borderId="52" xfId="0" applyFill="1" applyBorder="1" applyAlignment="1"/>
    <xf numFmtId="0" fontId="0" fillId="0" borderId="6" xfId="0" applyFill="1" applyBorder="1" applyAlignment="1"/>
    <xf numFmtId="0" fontId="0" fillId="0" borderId="53" xfId="0" applyFill="1" applyBorder="1" applyAlignment="1"/>
    <xf numFmtId="0" fontId="0" fillId="0" borderId="50" xfId="0" applyFill="1" applyBorder="1" applyAlignment="1"/>
    <xf numFmtId="0" fontId="9" fillId="0" borderId="0" xfId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9" xfId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61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0" fontId="9" fillId="0" borderId="42" xfId="1" applyFont="1" applyBorder="1" applyAlignment="1">
      <alignment horizontal="left"/>
    </xf>
    <xf numFmtId="0" fontId="9" fillId="0" borderId="63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51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60" xfId="1" applyFont="1" applyFill="1" applyBorder="1" applyAlignment="1">
      <alignment horizontal="center"/>
    </xf>
    <xf numFmtId="49" fontId="9" fillId="0" borderId="61" xfId="1" applyNumberFormat="1" applyFont="1" applyFill="1" applyBorder="1" applyAlignment="1">
      <alignment horizontal="center"/>
    </xf>
    <xf numFmtId="0" fontId="9" fillId="0" borderId="62" xfId="1" applyFont="1" applyFill="1" applyBorder="1" applyAlignment="1">
      <alignment horizontal="center"/>
    </xf>
    <xf numFmtId="0" fontId="20" fillId="2" borderId="42" xfId="1" applyFont="1" applyFill="1" applyBorder="1" applyAlignment="1">
      <alignment horizontal="center" shrinkToFit="1"/>
    </xf>
    <xf numFmtId="0" fontId="20" fillId="2" borderId="63" xfId="1" applyFont="1" applyFill="1" applyBorder="1" applyAlignment="1">
      <alignment horizontal="center" shrinkToFit="1"/>
    </xf>
    <xf numFmtId="4" fontId="17" fillId="0" borderId="13" xfId="1" applyNumberFormat="1" applyFont="1" applyFill="1" applyBorder="1" applyAlignment="1"/>
    <xf numFmtId="0" fontId="0" fillId="0" borderId="0" xfId="0" applyFill="1" applyBorder="1" applyAlignment="1"/>
    <xf numFmtId="4" fontId="22" fillId="0" borderId="13" xfId="1" applyNumberFormat="1" applyFont="1" applyFill="1" applyBorder="1" applyAlignment="1"/>
    <xf numFmtId="0" fontId="22" fillId="0" borderId="6" xfId="0" applyFont="1" applyFill="1" applyBorder="1" applyAlignment="1"/>
    <xf numFmtId="0" fontId="4" fillId="0" borderId="11" xfId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2" fillId="0" borderId="6" xfId="0" applyFont="1" applyBorder="1" applyAlignment="1"/>
    <xf numFmtId="4" fontId="22" fillId="0" borderId="13" xfId="1" applyNumberFormat="1" applyFont="1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22" fillId="0" borderId="6" xfId="0" applyFont="1" applyFill="1" applyBorder="1" applyAlignment="1">
      <alignment wrapText="1"/>
    </xf>
    <xf numFmtId="4" fontId="22" fillId="0" borderId="13" xfId="1" applyNumberFormat="1" applyFont="1" applyFill="1" applyBorder="1" applyAlignment="1">
      <alignment horizontal="left"/>
    </xf>
    <xf numFmtId="0" fontId="22" fillId="0" borderId="6" xfId="0" applyFont="1" applyFill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G4" sqref="G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182">
        <v>8012971</v>
      </c>
    </row>
    <row r="4" spans="1:57" ht="12.95" customHeight="1" x14ac:dyDescent="0.2">
      <c r="A4" s="7"/>
      <c r="B4" s="8"/>
      <c r="C4" s="166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03"/>
      <c r="D7" s="204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03" t="s">
        <v>69</v>
      </c>
      <c r="D8" s="204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05" t="s">
        <v>102</v>
      </c>
      <c r="F11" s="206"/>
      <c r="G11" s="207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80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80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81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80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81">
        <f>ROUND(PRODUCT(F32,C33/100),0)</f>
        <v>0</v>
      </c>
      <c r="G33" s="27"/>
    </row>
    <row r="34" spans="1:8" s="64" customFormat="1" ht="19.5" customHeight="1" thickBot="1" x14ac:dyDescent="0.3">
      <c r="A34" s="59" t="s">
        <v>42</v>
      </c>
      <c r="B34" s="60"/>
      <c r="C34" s="60"/>
      <c r="D34" s="60"/>
      <c r="E34" s="61"/>
      <c r="F34" s="62">
        <f>ROUND(SUM(F30:F33),0)</f>
        <v>0</v>
      </c>
      <c r="G34" s="63"/>
    </row>
    <row r="36" spans="1:8" x14ac:dyDescent="0.2">
      <c r="A36" s="65" t="s">
        <v>43</v>
      </c>
      <c r="B36" s="65"/>
      <c r="C36" s="65"/>
      <c r="D36" s="65"/>
      <c r="E36" s="65"/>
      <c r="F36" s="65"/>
      <c r="G36" s="65"/>
      <c r="H36" t="s">
        <v>4</v>
      </c>
    </row>
    <row r="37" spans="1:8" ht="14.25" customHeight="1" x14ac:dyDescent="0.2">
      <c r="A37" s="65"/>
      <c r="B37" s="208"/>
      <c r="C37" s="208"/>
      <c r="D37" s="208"/>
      <c r="E37" s="208"/>
      <c r="F37" s="208"/>
      <c r="G37" s="208"/>
      <c r="H37" t="s">
        <v>4</v>
      </c>
    </row>
    <row r="38" spans="1:8" ht="12.75" customHeight="1" x14ac:dyDescent="0.2">
      <c r="A38" s="66"/>
      <c r="B38" s="208"/>
      <c r="C38" s="208"/>
      <c r="D38" s="208"/>
      <c r="E38" s="208"/>
      <c r="F38" s="208"/>
      <c r="G38" s="208"/>
      <c r="H38" t="s">
        <v>4</v>
      </c>
    </row>
    <row r="39" spans="1:8" x14ac:dyDescent="0.2">
      <c r="A39" s="66"/>
      <c r="B39" s="208"/>
      <c r="C39" s="208"/>
      <c r="D39" s="208"/>
      <c r="E39" s="208"/>
      <c r="F39" s="208"/>
      <c r="G39" s="208"/>
      <c r="H39" t="s">
        <v>4</v>
      </c>
    </row>
    <row r="40" spans="1:8" x14ac:dyDescent="0.2">
      <c r="A40" s="66"/>
      <c r="B40" s="208"/>
      <c r="C40" s="208"/>
      <c r="D40" s="208"/>
      <c r="E40" s="208"/>
      <c r="F40" s="208"/>
      <c r="G40" s="208"/>
      <c r="H40" t="s">
        <v>4</v>
      </c>
    </row>
    <row r="41" spans="1:8" x14ac:dyDescent="0.2">
      <c r="A41" s="66"/>
      <c r="B41" s="208"/>
      <c r="C41" s="208"/>
      <c r="D41" s="208"/>
      <c r="E41" s="208"/>
      <c r="F41" s="208"/>
      <c r="G41" s="208"/>
      <c r="H41" t="s">
        <v>4</v>
      </c>
    </row>
    <row r="42" spans="1:8" x14ac:dyDescent="0.2">
      <c r="A42" s="66"/>
      <c r="B42" s="208"/>
      <c r="C42" s="208"/>
      <c r="D42" s="208"/>
      <c r="E42" s="208"/>
      <c r="F42" s="208"/>
      <c r="G42" s="208"/>
      <c r="H42" t="s">
        <v>4</v>
      </c>
    </row>
    <row r="43" spans="1:8" x14ac:dyDescent="0.2">
      <c r="A43" s="66"/>
      <c r="B43" s="208"/>
      <c r="C43" s="208"/>
      <c r="D43" s="208"/>
      <c r="E43" s="208"/>
      <c r="F43" s="208"/>
      <c r="G43" s="208"/>
      <c r="H43" t="s">
        <v>4</v>
      </c>
    </row>
    <row r="44" spans="1:8" x14ac:dyDescent="0.2">
      <c r="A44" s="66"/>
      <c r="B44" s="208"/>
      <c r="C44" s="208"/>
      <c r="D44" s="208"/>
      <c r="E44" s="208"/>
      <c r="F44" s="208"/>
      <c r="G44" s="208"/>
      <c r="H44" t="s">
        <v>4</v>
      </c>
    </row>
    <row r="45" spans="1:8" ht="3" customHeight="1" x14ac:dyDescent="0.2">
      <c r="A45" s="66"/>
      <c r="B45" s="208"/>
      <c r="C45" s="208"/>
      <c r="D45" s="208"/>
      <c r="E45" s="208"/>
      <c r="F45" s="208"/>
      <c r="G45" s="208"/>
      <c r="H45" t="s">
        <v>4</v>
      </c>
    </row>
    <row r="46" spans="1:8" x14ac:dyDescent="0.2">
      <c r="B46" s="202"/>
      <c r="C46" s="202"/>
      <c r="D46" s="202"/>
      <c r="E46" s="202"/>
      <c r="F46" s="202"/>
      <c r="G46" s="202"/>
    </row>
    <row r="47" spans="1:8" x14ac:dyDescent="0.2">
      <c r="B47" s="202"/>
      <c r="C47" s="202"/>
      <c r="D47" s="202"/>
      <c r="E47" s="202"/>
      <c r="F47" s="202"/>
      <c r="G47" s="202"/>
    </row>
    <row r="48" spans="1:8" x14ac:dyDescent="0.2">
      <c r="B48" s="202"/>
      <c r="C48" s="202"/>
      <c r="D48" s="202"/>
      <c r="E48" s="202"/>
      <c r="F48" s="202"/>
      <c r="G48" s="202"/>
    </row>
    <row r="49" spans="2:7" x14ac:dyDescent="0.2">
      <c r="B49" s="202"/>
      <c r="C49" s="202"/>
      <c r="D49" s="202"/>
      <c r="E49" s="202"/>
      <c r="F49" s="202"/>
      <c r="G49" s="202"/>
    </row>
    <row r="50" spans="2:7" x14ac:dyDescent="0.2">
      <c r="B50" s="202"/>
      <c r="C50" s="202"/>
      <c r="D50" s="202"/>
      <c r="E50" s="202"/>
      <c r="F50" s="202"/>
      <c r="G50" s="202"/>
    </row>
    <row r="51" spans="2:7" x14ac:dyDescent="0.2">
      <c r="B51" s="202"/>
      <c r="C51" s="202"/>
      <c r="D51" s="202"/>
      <c r="E51" s="202"/>
      <c r="F51" s="202"/>
      <c r="G51" s="202"/>
    </row>
    <row r="52" spans="2:7" x14ac:dyDescent="0.2">
      <c r="B52" s="202"/>
      <c r="C52" s="202"/>
      <c r="D52" s="202"/>
      <c r="E52" s="202"/>
      <c r="F52" s="202"/>
      <c r="G52" s="202"/>
    </row>
    <row r="53" spans="2:7" x14ac:dyDescent="0.2">
      <c r="B53" s="202"/>
      <c r="C53" s="202"/>
      <c r="D53" s="202"/>
      <c r="E53" s="202"/>
      <c r="F53" s="202"/>
      <c r="G53" s="202"/>
    </row>
    <row r="54" spans="2:7" x14ac:dyDescent="0.2">
      <c r="B54" s="202"/>
      <c r="C54" s="202"/>
      <c r="D54" s="202"/>
      <c r="E54" s="202"/>
      <c r="F54" s="202"/>
      <c r="G54" s="202"/>
    </row>
    <row r="55" spans="2:7" x14ac:dyDescent="0.2">
      <c r="B55" s="202"/>
      <c r="C55" s="202"/>
      <c r="D55" s="202"/>
      <c r="E55" s="202"/>
      <c r="F55" s="202"/>
      <c r="G55" s="20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tabSelected="1" workbookViewId="0">
      <selection activeCell="G31" sqref="G3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5</v>
      </c>
      <c r="B1" s="210"/>
      <c r="C1" s="67" t="str">
        <f>CONCATENATE(cislostavby," ",nazevstavby)</f>
        <v xml:space="preserve"> Sběrný dvůr odpadu - Jedovnice, Stavba</v>
      </c>
      <c r="D1" s="68"/>
      <c r="E1" s="69"/>
      <c r="F1" s="68"/>
      <c r="G1" s="70"/>
      <c r="H1" s="71"/>
      <c r="I1" s="72"/>
    </row>
    <row r="2" spans="1:57" ht="13.5" thickBot="1" x14ac:dyDescent="0.25">
      <c r="A2" s="211" t="s">
        <v>1</v>
      </c>
      <c r="B2" s="212"/>
      <c r="C2" s="73" t="str">
        <f>CONCATENATE(cisloobjektu," ",nazevobjektu)</f>
        <v xml:space="preserve"> So-01 - obslužná buňka</v>
      </c>
      <c r="D2" s="74"/>
      <c r="E2" s="75"/>
      <c r="F2" s="74"/>
      <c r="G2" s="213"/>
      <c r="H2" s="213"/>
      <c r="I2" s="214"/>
    </row>
    <row r="3" spans="1:57" ht="13.5" thickTop="1" x14ac:dyDescent="0.2">
      <c r="F3" s="11"/>
    </row>
    <row r="4" spans="1:57" ht="19.5" customHeight="1" x14ac:dyDescent="0.25">
      <c r="A4" s="76" t="s">
        <v>44</v>
      </c>
      <c r="B4" s="1"/>
      <c r="C4" s="1"/>
      <c r="D4" s="1"/>
      <c r="E4" s="77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8"/>
      <c r="B6" s="79" t="s">
        <v>45</v>
      </c>
      <c r="C6" s="79"/>
      <c r="D6" s="80"/>
      <c r="E6" s="81" t="s">
        <v>46</v>
      </c>
      <c r="F6" s="82" t="s">
        <v>47</v>
      </c>
      <c r="G6" s="82" t="s">
        <v>48</v>
      </c>
      <c r="H6" s="82" t="s">
        <v>49</v>
      </c>
      <c r="I6" s="83" t="s">
        <v>27</v>
      </c>
    </row>
    <row r="7" spans="1:57" s="11" customFormat="1" x14ac:dyDescent="0.2">
      <c r="A7" s="162" t="str">
        <f>'Soupis prací'!B7</f>
        <v>1</v>
      </c>
      <c r="B7" s="84" t="str">
        <f>'Soupis prací'!C7</f>
        <v>Zemní práce</v>
      </c>
      <c r="C7" s="85"/>
      <c r="D7" s="86"/>
      <c r="E7" s="163">
        <f>'Soupis prací'!BA14</f>
        <v>0</v>
      </c>
      <c r="F7" s="164">
        <f>'Soupis prací'!BB14</f>
        <v>0</v>
      </c>
      <c r="G7" s="164">
        <f>'Soupis prací'!BC14</f>
        <v>0</v>
      </c>
      <c r="H7" s="164">
        <f>'Soupis prací'!BD14</f>
        <v>0</v>
      </c>
      <c r="I7" s="165">
        <f>'Soupis prací'!BE14</f>
        <v>0</v>
      </c>
    </row>
    <row r="8" spans="1:57" s="11" customFormat="1" x14ac:dyDescent="0.2">
      <c r="A8" s="162" t="str">
        <f>'Soupis prací'!B15</f>
        <v>2</v>
      </c>
      <c r="B8" s="84" t="str">
        <f>'Soupis prací'!C15</f>
        <v>Základy,zvláštní zakládání</v>
      </c>
      <c r="C8" s="85"/>
      <c r="D8" s="86"/>
      <c r="E8" s="163">
        <f>'Soupis prací'!BA22</f>
        <v>0</v>
      </c>
      <c r="F8" s="164">
        <f>'Soupis prací'!BB22</f>
        <v>0</v>
      </c>
      <c r="G8" s="164">
        <f>'Soupis prací'!BC22</f>
        <v>0</v>
      </c>
      <c r="H8" s="164">
        <f>'Soupis prací'!BD22</f>
        <v>0</v>
      </c>
      <c r="I8" s="165">
        <f>'Soupis prací'!BE22</f>
        <v>0</v>
      </c>
    </row>
    <row r="9" spans="1:57" s="11" customFormat="1" x14ac:dyDescent="0.2">
      <c r="A9" s="162" t="s">
        <v>144</v>
      </c>
      <c r="B9" s="84" t="str">
        <f>'Soupis prací'!C23</f>
        <v>Okapový chodník</v>
      </c>
      <c r="C9" s="85"/>
      <c r="D9" s="86"/>
      <c r="E9" s="163">
        <f>'Soupis prací'!BA26</f>
        <v>0</v>
      </c>
      <c r="F9" s="164">
        <f>'Soupis prací'!BB26</f>
        <v>0</v>
      </c>
      <c r="G9" s="164">
        <f>'Soupis prací'!BC26</f>
        <v>0</v>
      </c>
      <c r="H9" s="164">
        <f>'Soupis prací'!BD26</f>
        <v>0</v>
      </c>
      <c r="I9" s="165">
        <f>'Soupis prací'!BE26</f>
        <v>0</v>
      </c>
    </row>
    <row r="10" spans="1:57" s="11" customFormat="1" x14ac:dyDescent="0.2">
      <c r="A10" s="162" t="str">
        <f>'Soupis prací'!B27</f>
        <v>9</v>
      </c>
      <c r="B10" s="84" t="str">
        <f>'Soupis prací'!C27</f>
        <v>Ostatní konstrukce, bourání</v>
      </c>
      <c r="C10" s="85"/>
      <c r="D10" s="86"/>
      <c r="E10" s="163">
        <f>'Soupis prací'!BA30</f>
        <v>0</v>
      </c>
      <c r="F10" s="164">
        <f>'Soupis prací'!BB30</f>
        <v>0</v>
      </c>
      <c r="G10" s="164">
        <f>'Soupis prací'!BC30</f>
        <v>0</v>
      </c>
      <c r="H10" s="164">
        <f>'Soupis prací'!BD30</f>
        <v>0</v>
      </c>
      <c r="I10" s="165">
        <f>'Soupis prací'!BE30</f>
        <v>0</v>
      </c>
    </row>
    <row r="11" spans="1:57" s="11" customFormat="1" x14ac:dyDescent="0.2">
      <c r="A11" s="162" t="str">
        <f>'Soupis prací'!B31</f>
        <v>99</v>
      </c>
      <c r="B11" s="84" t="str">
        <f>'Soupis prací'!C31</f>
        <v>Staveništní přesun hmot</v>
      </c>
      <c r="C11" s="85"/>
      <c r="D11" s="86"/>
      <c r="E11" s="163">
        <f>'Soupis prací'!BA33</f>
        <v>0</v>
      </c>
      <c r="F11" s="164">
        <f>'Soupis prací'!BB33</f>
        <v>0</v>
      </c>
      <c r="G11" s="164">
        <f>'Soupis prací'!BC33</f>
        <v>0</v>
      </c>
      <c r="H11" s="164">
        <f>'Soupis prací'!BD33</f>
        <v>0</v>
      </c>
      <c r="I11" s="165">
        <f>'Soupis prací'!BE33</f>
        <v>0</v>
      </c>
    </row>
    <row r="12" spans="1:57" s="11" customFormat="1" x14ac:dyDescent="0.2">
      <c r="A12" s="162" t="str">
        <f>'Soupis prací'!B34</f>
        <v>M21</v>
      </c>
      <c r="B12" s="84" t="str">
        <f>'Soupis prací'!C34</f>
        <v>Elektromontáže</v>
      </c>
      <c r="C12" s="85"/>
      <c r="D12" s="86"/>
      <c r="E12" s="163">
        <f>'Soupis prací'!BA36</f>
        <v>0</v>
      </c>
      <c r="F12" s="164">
        <f>'Soupis prací'!BB36</f>
        <v>0</v>
      </c>
      <c r="G12" s="164">
        <f>'Soupis prací'!BC36</f>
        <v>0</v>
      </c>
      <c r="H12" s="164">
        <f>'Soupis prací'!BD36</f>
        <v>0</v>
      </c>
      <c r="I12" s="165">
        <f>'Soupis prací'!BE36</f>
        <v>0</v>
      </c>
    </row>
    <row r="13" spans="1:57" s="11" customFormat="1" ht="13.5" thickBot="1" x14ac:dyDescent="0.25">
      <c r="A13" s="162" t="str">
        <f>'Soupis prací'!B37</f>
        <v>M22</v>
      </c>
      <c r="B13" s="84" t="str">
        <f>'Soupis prací'!C37</f>
        <v>Montáž sdělovací a zabezp.tech</v>
      </c>
      <c r="C13" s="85"/>
      <c r="D13" s="86"/>
      <c r="E13" s="163">
        <f>'Soupis prací'!BA39</f>
        <v>0</v>
      </c>
      <c r="F13" s="164">
        <f>'Soupis prací'!BB39</f>
        <v>0</v>
      </c>
      <c r="G13" s="164">
        <f>'Soupis prací'!BC39</f>
        <v>0</v>
      </c>
      <c r="H13" s="164">
        <f>'Soupis prací'!BD39</f>
        <v>0</v>
      </c>
      <c r="I13" s="165">
        <f>'Soupis prací'!BE39</f>
        <v>0</v>
      </c>
    </row>
    <row r="14" spans="1:57" s="92" customFormat="1" ht="13.5" thickBot="1" x14ac:dyDescent="0.25">
      <c r="A14" s="87"/>
      <c r="B14" s="79" t="s">
        <v>50</v>
      </c>
      <c r="C14" s="79"/>
      <c r="D14" s="88"/>
      <c r="E14" s="89">
        <f>SUM(E7:E13)</f>
        <v>0</v>
      </c>
      <c r="F14" s="90">
        <f>SUM(F7:F13)</f>
        <v>0</v>
      </c>
      <c r="G14" s="90">
        <f>SUM(G7:G13)</f>
        <v>0</v>
      </c>
      <c r="H14" s="90">
        <f>SUM(H7:H13)</f>
        <v>0</v>
      </c>
      <c r="I14" s="91">
        <f>SUM(I7:I13)</f>
        <v>0</v>
      </c>
    </row>
    <row r="15" spans="1:57" x14ac:dyDescent="0.2">
      <c r="A15" s="85"/>
      <c r="B15" s="85"/>
      <c r="C15" s="85"/>
      <c r="D15" s="85"/>
      <c r="E15" s="85"/>
      <c r="F15" s="85"/>
      <c r="G15" s="85"/>
      <c r="H15" s="85"/>
      <c r="I15" s="85"/>
    </row>
    <row r="16" spans="1:57" ht="19.5" customHeight="1" x14ac:dyDescent="0.25">
      <c r="A16" s="93" t="s">
        <v>51</v>
      </c>
      <c r="B16" s="93"/>
      <c r="C16" s="93"/>
      <c r="D16" s="93"/>
      <c r="E16" s="93"/>
      <c r="F16" s="93"/>
      <c r="G16" s="94"/>
      <c r="H16" s="93"/>
      <c r="I16" s="93"/>
      <c r="BA16" s="30"/>
      <c r="BB16" s="30"/>
      <c r="BC16" s="30"/>
      <c r="BD16" s="30"/>
      <c r="BE16" s="30"/>
    </row>
    <row r="17" spans="1:53" ht="13.5" thickBot="1" x14ac:dyDescent="0.25">
      <c r="A17" s="95"/>
      <c r="B17" s="95"/>
      <c r="C17" s="95"/>
      <c r="D17" s="95"/>
      <c r="E17" s="95"/>
      <c r="F17" s="95"/>
      <c r="G17" s="95"/>
      <c r="H17" s="95"/>
      <c r="I17" s="95"/>
    </row>
    <row r="18" spans="1:53" x14ac:dyDescent="0.2">
      <c r="A18" s="96" t="s">
        <v>52</v>
      </c>
      <c r="B18" s="97"/>
      <c r="C18" s="97"/>
      <c r="D18" s="98"/>
      <c r="E18" s="99" t="s">
        <v>53</v>
      </c>
      <c r="F18" s="100" t="s">
        <v>54</v>
      </c>
      <c r="G18" s="101" t="s">
        <v>55</v>
      </c>
      <c r="H18" s="102"/>
      <c r="I18" s="103" t="s">
        <v>53</v>
      </c>
    </row>
    <row r="19" spans="1:53" x14ac:dyDescent="0.2">
      <c r="A19" s="104"/>
      <c r="B19" s="105" t="s">
        <v>103</v>
      </c>
      <c r="C19" s="105"/>
      <c r="D19" s="106"/>
      <c r="E19" s="107"/>
      <c r="F19" s="108"/>
      <c r="G19" s="109">
        <f>CHOOSE(BA19+1,HSV+PSV,HSV+PSV+Mont,HSV+PSV+Dodavka+Mont,HSV,PSV,Mont,Dodavka,Mont+Dodavka,0)</f>
        <v>0</v>
      </c>
      <c r="H19" s="110"/>
      <c r="I19" s="111">
        <f>VRNproc*VRNzakl</f>
        <v>0</v>
      </c>
      <c r="BA19">
        <v>8</v>
      </c>
    </row>
    <row r="20" spans="1:53" ht="13.5" thickBot="1" x14ac:dyDescent="0.25">
      <c r="A20" s="112"/>
      <c r="B20" s="113" t="s">
        <v>56</v>
      </c>
      <c r="C20" s="114"/>
      <c r="D20" s="115"/>
      <c r="E20" s="116"/>
      <c r="F20" s="117"/>
      <c r="G20" s="117"/>
      <c r="H20" s="215"/>
      <c r="I20" s="216"/>
    </row>
    <row r="21" spans="1:53" x14ac:dyDescent="0.2">
      <c r="A21" s="95"/>
      <c r="B21" s="95"/>
      <c r="C21" s="95"/>
      <c r="D21" s="95"/>
      <c r="E21" s="95"/>
      <c r="F21" s="95"/>
      <c r="G21" s="95"/>
      <c r="H21" s="95"/>
      <c r="I21" s="95"/>
    </row>
    <row r="22" spans="1:53" x14ac:dyDescent="0.2">
      <c r="B22" s="92"/>
      <c r="F22" s="118"/>
      <c r="G22" s="119"/>
      <c r="H22" s="119"/>
      <c r="I22" s="120"/>
    </row>
    <row r="23" spans="1:53" x14ac:dyDescent="0.2">
      <c r="F23" s="118"/>
      <c r="G23" s="119"/>
      <c r="H23" s="119"/>
      <c r="I23" s="120"/>
    </row>
    <row r="24" spans="1:53" x14ac:dyDescent="0.2">
      <c r="F24" s="118"/>
      <c r="G24" s="119"/>
      <c r="H24" s="119"/>
      <c r="I24" s="120"/>
    </row>
    <row r="25" spans="1:53" x14ac:dyDescent="0.2">
      <c r="F25" s="118"/>
      <c r="G25" s="119"/>
      <c r="H25" s="119"/>
      <c r="I25" s="120"/>
    </row>
    <row r="26" spans="1:53" x14ac:dyDescent="0.2">
      <c r="F26" s="118"/>
      <c r="G26" s="119"/>
      <c r="H26" s="119"/>
      <c r="I26" s="120"/>
    </row>
    <row r="27" spans="1:53" x14ac:dyDescent="0.2">
      <c r="F27" s="118"/>
      <c r="G27" s="119"/>
      <c r="H27" s="119"/>
      <c r="I27" s="120"/>
    </row>
    <row r="28" spans="1:53" x14ac:dyDescent="0.2">
      <c r="F28" s="118"/>
      <c r="G28" s="119"/>
      <c r="H28" s="119"/>
      <c r="I28" s="120"/>
    </row>
    <row r="29" spans="1:53" x14ac:dyDescent="0.2">
      <c r="F29" s="118"/>
      <c r="G29" s="119"/>
      <c r="H29" s="119"/>
      <c r="I29" s="120"/>
    </row>
    <row r="30" spans="1:53" x14ac:dyDescent="0.2">
      <c r="F30" s="118"/>
      <c r="G30" s="119"/>
      <c r="H30" s="119"/>
      <c r="I30" s="120"/>
    </row>
    <row r="31" spans="1:53" x14ac:dyDescent="0.2">
      <c r="F31" s="118"/>
      <c r="G31" s="119"/>
      <c r="H31" s="119"/>
      <c r="I31" s="120"/>
    </row>
    <row r="32" spans="1:53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  <row r="68" spans="6:9" x14ac:dyDescent="0.2">
      <c r="F68" s="118"/>
      <c r="G68" s="119"/>
      <c r="H68" s="119"/>
      <c r="I68" s="120"/>
    </row>
    <row r="69" spans="6:9" x14ac:dyDescent="0.2">
      <c r="F69" s="118"/>
      <c r="G69" s="119"/>
      <c r="H69" s="119"/>
      <c r="I69" s="120"/>
    </row>
    <row r="70" spans="6:9" x14ac:dyDescent="0.2">
      <c r="F70" s="118"/>
      <c r="G70" s="119"/>
      <c r="H70" s="119"/>
      <c r="I70" s="120"/>
    </row>
    <row r="71" spans="6:9" x14ac:dyDescent="0.2">
      <c r="F71" s="118"/>
      <c r="G71" s="119"/>
      <c r="H71" s="119"/>
      <c r="I71" s="120"/>
    </row>
  </sheetData>
  <mergeCells count="4">
    <mergeCell ref="A1:B1"/>
    <mergeCell ref="A2:B2"/>
    <mergeCell ref="G2:I2"/>
    <mergeCell ref="H20:I20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2"/>
  <sheetViews>
    <sheetView showGridLines="0" showZeros="0" topLeftCell="A9" zoomScaleNormal="100" workbookViewId="0">
      <selection activeCell="J28" sqref="J28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6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217" t="s">
        <v>57</v>
      </c>
      <c r="B1" s="217"/>
      <c r="C1" s="217"/>
      <c r="D1" s="217"/>
      <c r="E1" s="217"/>
      <c r="F1" s="217"/>
      <c r="G1" s="217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218" t="s">
        <v>5</v>
      </c>
      <c r="B3" s="219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ht="15.75" thickBot="1" x14ac:dyDescent="0.25">
      <c r="A4" s="220" t="s">
        <v>1</v>
      </c>
      <c r="B4" s="221"/>
      <c r="C4" s="172" t="str">
        <f>CONCATENATE(cisloobjektu," ",nazevobjektu)</f>
        <v xml:space="preserve"> So-01 - obslužná buňka</v>
      </c>
      <c r="D4" s="173"/>
      <c r="E4" s="222"/>
      <c r="F4" s="222"/>
      <c r="G4" s="223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 ht="22.5" x14ac:dyDescent="0.2">
      <c r="A8" s="174">
        <v>1</v>
      </c>
      <c r="B8" s="175" t="s">
        <v>71</v>
      </c>
      <c r="C8" s="144" t="s">
        <v>115</v>
      </c>
      <c r="D8" s="145" t="s">
        <v>72</v>
      </c>
      <c r="E8" s="146">
        <v>8.06</v>
      </c>
      <c r="F8" s="146"/>
      <c r="G8" s="147">
        <f>E8*F8</f>
        <v>0</v>
      </c>
      <c r="O8" s="141">
        <v>2</v>
      </c>
      <c r="AA8" s="121">
        <v>12</v>
      </c>
      <c r="AB8" s="121">
        <v>0</v>
      </c>
      <c r="AC8" s="121">
        <v>1</v>
      </c>
      <c r="AZ8" s="121">
        <v>1</v>
      </c>
      <c r="BA8" s="121">
        <f>IF(AZ8=1,G8,0)</f>
        <v>0</v>
      </c>
      <c r="BB8" s="121">
        <f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Z8" s="121">
        <v>0</v>
      </c>
    </row>
    <row r="9" spans="1:104" x14ac:dyDescent="0.2">
      <c r="A9" s="142">
        <v>2</v>
      </c>
      <c r="B9" s="143" t="s">
        <v>73</v>
      </c>
      <c r="C9" s="144" t="s">
        <v>74</v>
      </c>
      <c r="D9" s="145" t="s">
        <v>72</v>
      </c>
      <c r="E9" s="146">
        <v>8.06</v>
      </c>
      <c r="F9" s="146"/>
      <c r="G9" s="147">
        <f t="shared" ref="G9:G13" si="0">E9*F9</f>
        <v>0</v>
      </c>
      <c r="O9" s="141">
        <v>2</v>
      </c>
      <c r="AA9" s="121">
        <v>12</v>
      </c>
      <c r="AB9" s="121">
        <v>0</v>
      </c>
      <c r="AC9" s="121">
        <v>2</v>
      </c>
      <c r="AZ9" s="121">
        <v>1</v>
      </c>
      <c r="BA9" s="121">
        <f>IF(AZ9=1,G9,0)</f>
        <v>0</v>
      </c>
      <c r="BB9" s="121">
        <f>IF(AZ9=2,G9,0)</f>
        <v>0</v>
      </c>
      <c r="BC9" s="121">
        <f>IF(AZ9=3,G9,0)</f>
        <v>0</v>
      </c>
      <c r="BD9" s="121">
        <f>IF(AZ9=4,G9,0)</f>
        <v>0</v>
      </c>
      <c r="BE9" s="121">
        <f>IF(AZ9=5,G9,0)</f>
        <v>0</v>
      </c>
      <c r="CZ9" s="121">
        <v>0</v>
      </c>
    </row>
    <row r="10" spans="1:104" x14ac:dyDescent="0.2">
      <c r="A10" s="142">
        <v>3</v>
      </c>
      <c r="B10" s="143" t="s">
        <v>75</v>
      </c>
      <c r="C10" s="144" t="s">
        <v>76</v>
      </c>
      <c r="D10" s="145" t="s">
        <v>72</v>
      </c>
      <c r="E10" s="146">
        <v>8.06</v>
      </c>
      <c r="F10" s="146"/>
      <c r="G10" s="147">
        <f t="shared" si="0"/>
        <v>0</v>
      </c>
      <c r="O10" s="141">
        <v>2</v>
      </c>
      <c r="AA10" s="121">
        <v>12</v>
      </c>
      <c r="AB10" s="121">
        <v>0</v>
      </c>
      <c r="AC10" s="121">
        <v>3</v>
      </c>
      <c r="AZ10" s="121">
        <v>1</v>
      </c>
      <c r="BA10" s="121">
        <f t="shared" ref="BA10:BA13" si="1">IF(AZ10=1,G10,0)</f>
        <v>0</v>
      </c>
      <c r="BB10" s="121">
        <f t="shared" ref="BB10:BB13" si="2">IF(AZ10=2,G10,0)</f>
        <v>0</v>
      </c>
      <c r="BC10" s="121">
        <f t="shared" ref="BC10:BC13" si="3">IF(AZ10=3,G10,0)</f>
        <v>0</v>
      </c>
      <c r="BD10" s="121">
        <f t="shared" ref="BD10:BD13" si="4">IF(AZ10=4,G10,0)</f>
        <v>0</v>
      </c>
      <c r="BE10" s="121">
        <f t="shared" ref="BE10:BE13" si="5">IF(AZ10=5,G10,0)</f>
        <v>0</v>
      </c>
      <c r="CZ10" s="121">
        <v>0</v>
      </c>
    </row>
    <row r="11" spans="1:104" x14ac:dyDescent="0.2">
      <c r="A11" s="142">
        <v>4</v>
      </c>
      <c r="B11" s="143" t="s">
        <v>77</v>
      </c>
      <c r="C11" s="144" t="s">
        <v>78</v>
      </c>
      <c r="D11" s="145" t="s">
        <v>72</v>
      </c>
      <c r="E11" s="146">
        <v>8.06</v>
      </c>
      <c r="F11" s="146"/>
      <c r="G11" s="147">
        <f t="shared" si="0"/>
        <v>0</v>
      </c>
      <c r="O11" s="141">
        <v>2</v>
      </c>
      <c r="AA11" s="121">
        <v>12</v>
      </c>
      <c r="AB11" s="121">
        <v>0</v>
      </c>
      <c r="AC11" s="121">
        <v>4</v>
      </c>
      <c r="AZ11" s="121">
        <v>1</v>
      </c>
      <c r="BA11" s="121">
        <f t="shared" si="1"/>
        <v>0</v>
      </c>
      <c r="BB11" s="121">
        <f t="shared" si="2"/>
        <v>0</v>
      </c>
      <c r="BC11" s="121">
        <f t="shared" si="3"/>
        <v>0</v>
      </c>
      <c r="BD11" s="121">
        <f t="shared" si="4"/>
        <v>0</v>
      </c>
      <c r="BE11" s="121">
        <f t="shared" si="5"/>
        <v>0</v>
      </c>
      <c r="CZ11" s="121">
        <v>0</v>
      </c>
    </row>
    <row r="12" spans="1:104" x14ac:dyDescent="0.2">
      <c r="A12" s="142">
        <v>5</v>
      </c>
      <c r="B12" s="143" t="s">
        <v>79</v>
      </c>
      <c r="C12" s="144" t="s">
        <v>80</v>
      </c>
      <c r="D12" s="145" t="s">
        <v>72</v>
      </c>
      <c r="E12" s="146">
        <v>8.06</v>
      </c>
      <c r="F12" s="146"/>
      <c r="G12" s="147">
        <f t="shared" si="0"/>
        <v>0</v>
      </c>
      <c r="O12" s="141">
        <v>2</v>
      </c>
      <c r="AA12" s="121">
        <v>12</v>
      </c>
      <c r="AB12" s="121">
        <v>0</v>
      </c>
      <c r="AC12" s="121">
        <v>5</v>
      </c>
      <c r="AZ12" s="121">
        <v>1</v>
      </c>
      <c r="BA12" s="121">
        <f t="shared" si="1"/>
        <v>0</v>
      </c>
      <c r="BB12" s="121">
        <f t="shared" si="2"/>
        <v>0</v>
      </c>
      <c r="BC12" s="121">
        <f t="shared" si="3"/>
        <v>0</v>
      </c>
      <c r="BD12" s="121">
        <f t="shared" si="4"/>
        <v>0</v>
      </c>
      <c r="BE12" s="121">
        <f t="shared" si="5"/>
        <v>0</v>
      </c>
      <c r="CZ12" s="121">
        <v>0</v>
      </c>
    </row>
    <row r="13" spans="1:104" x14ac:dyDescent="0.2">
      <c r="A13" s="174">
        <v>6</v>
      </c>
      <c r="B13" s="175" t="s">
        <v>81</v>
      </c>
      <c r="C13" s="144" t="s">
        <v>116</v>
      </c>
      <c r="D13" s="145" t="s">
        <v>82</v>
      </c>
      <c r="E13" s="146">
        <v>19.27</v>
      </c>
      <c r="F13" s="146"/>
      <c r="G13" s="147">
        <f t="shared" si="0"/>
        <v>0</v>
      </c>
      <c r="O13" s="141">
        <v>2</v>
      </c>
      <c r="AA13" s="121">
        <v>12</v>
      </c>
      <c r="AB13" s="121">
        <v>0</v>
      </c>
      <c r="AC13" s="121">
        <v>6</v>
      </c>
      <c r="AZ13" s="121">
        <v>1</v>
      </c>
      <c r="BA13" s="121">
        <f t="shared" si="1"/>
        <v>0</v>
      </c>
      <c r="BB13" s="121">
        <f t="shared" si="2"/>
        <v>0</v>
      </c>
      <c r="BC13" s="121">
        <f t="shared" si="3"/>
        <v>0</v>
      </c>
      <c r="BD13" s="121">
        <f t="shared" si="4"/>
        <v>0</v>
      </c>
      <c r="BE13" s="121">
        <f t="shared" si="5"/>
        <v>0</v>
      </c>
      <c r="CZ13" s="121">
        <v>0</v>
      </c>
    </row>
    <row r="14" spans="1:104" x14ac:dyDescent="0.2">
      <c r="A14" s="148"/>
      <c r="B14" s="149" t="s">
        <v>68</v>
      </c>
      <c r="C14" s="150" t="str">
        <f>CONCATENATE(B7," ",C7)</f>
        <v>1 Zemní práce</v>
      </c>
      <c r="D14" s="148"/>
      <c r="E14" s="151"/>
      <c r="F14" s="151"/>
      <c r="G14" s="152">
        <f>SUM(G7:G13)</f>
        <v>0</v>
      </c>
      <c r="O14" s="141">
        <v>4</v>
      </c>
      <c r="BA14" s="153">
        <f>SUM(BA7:BA13)</f>
        <v>0</v>
      </c>
      <c r="BB14" s="153">
        <f>SUM(BB7:BB13)</f>
        <v>0</v>
      </c>
      <c r="BC14" s="153">
        <f>SUM(BC7:BC13)</f>
        <v>0</v>
      </c>
      <c r="BD14" s="153">
        <f>SUM(BD7:BD13)</f>
        <v>0</v>
      </c>
      <c r="BE14" s="153">
        <f>SUM(BE7:BE13)</f>
        <v>0</v>
      </c>
    </row>
    <row r="15" spans="1:104" x14ac:dyDescent="0.2">
      <c r="A15" s="134" t="s">
        <v>65</v>
      </c>
      <c r="B15" s="135" t="s">
        <v>83</v>
      </c>
      <c r="C15" s="136" t="s">
        <v>84</v>
      </c>
      <c r="D15" s="137"/>
      <c r="E15" s="138"/>
      <c r="F15" s="138"/>
      <c r="G15" s="139"/>
      <c r="H15" s="140"/>
      <c r="I15" s="140"/>
      <c r="O15" s="141">
        <v>1</v>
      </c>
    </row>
    <row r="16" spans="1:104" s="122" customFormat="1" ht="22.5" x14ac:dyDescent="0.2">
      <c r="A16" s="174">
        <v>7</v>
      </c>
      <c r="B16" s="175" t="s">
        <v>106</v>
      </c>
      <c r="C16" s="176" t="s">
        <v>117</v>
      </c>
      <c r="D16" s="145" t="s">
        <v>72</v>
      </c>
      <c r="E16" s="146">
        <v>2.68</v>
      </c>
      <c r="F16" s="146"/>
      <c r="G16" s="147">
        <f t="shared" ref="G16:G21" si="6">E16*F16</f>
        <v>0</v>
      </c>
      <c r="O16" s="193">
        <v>2</v>
      </c>
      <c r="AA16" s="122">
        <v>12</v>
      </c>
      <c r="AB16" s="122">
        <v>0</v>
      </c>
      <c r="AC16" s="122">
        <v>7</v>
      </c>
      <c r="AZ16" s="122">
        <v>1</v>
      </c>
      <c r="BA16" s="122">
        <f t="shared" ref="BA16:BA21" si="7">IF(AZ16=1,G16,0)</f>
        <v>0</v>
      </c>
      <c r="BB16" s="122">
        <f t="shared" ref="BB16:BB21" si="8">IF(AZ16=2,G16,0)</f>
        <v>0</v>
      </c>
      <c r="BC16" s="122">
        <f t="shared" ref="BC16:BC21" si="9">IF(AZ16=3,G16,0)</f>
        <v>0</v>
      </c>
      <c r="BD16" s="122">
        <f t="shared" ref="BD16:BD21" si="10">IF(AZ16=4,G16,0)</f>
        <v>0</v>
      </c>
      <c r="BE16" s="122">
        <f t="shared" ref="BE16:BE21" si="11">IF(AZ16=5,G16,0)</f>
        <v>0</v>
      </c>
      <c r="CZ16" s="122">
        <v>1.8180000000000001</v>
      </c>
    </row>
    <row r="17" spans="1:104" s="122" customFormat="1" x14ac:dyDescent="0.2">
      <c r="A17" s="174">
        <v>8</v>
      </c>
      <c r="B17" s="175" t="s">
        <v>133</v>
      </c>
      <c r="C17" s="176" t="s">
        <v>130</v>
      </c>
      <c r="D17" s="145" t="s">
        <v>72</v>
      </c>
      <c r="E17" s="146">
        <v>1.68</v>
      </c>
      <c r="F17" s="146"/>
      <c r="G17" s="147">
        <f t="shared" si="6"/>
        <v>0</v>
      </c>
      <c r="O17" s="193">
        <v>2</v>
      </c>
      <c r="AA17" s="122">
        <v>12</v>
      </c>
      <c r="AB17" s="122">
        <v>0</v>
      </c>
      <c r="AC17" s="122">
        <v>8</v>
      </c>
      <c r="AZ17" s="122">
        <v>1</v>
      </c>
      <c r="BA17" s="122">
        <f t="shared" si="7"/>
        <v>0</v>
      </c>
      <c r="BB17" s="122">
        <f t="shared" si="8"/>
        <v>0</v>
      </c>
      <c r="BC17" s="122">
        <f t="shared" si="9"/>
        <v>0</v>
      </c>
      <c r="BD17" s="122">
        <f t="shared" si="10"/>
        <v>0</v>
      </c>
      <c r="BE17" s="122">
        <f t="shared" si="11"/>
        <v>0</v>
      </c>
      <c r="CZ17" s="122">
        <v>2.4169299999999998</v>
      </c>
    </row>
    <row r="18" spans="1:104" s="122" customFormat="1" x14ac:dyDescent="0.2">
      <c r="A18" s="174">
        <v>9</v>
      </c>
      <c r="B18" s="175" t="s">
        <v>134</v>
      </c>
      <c r="C18" s="176" t="s">
        <v>132</v>
      </c>
      <c r="D18" s="145" t="s">
        <v>82</v>
      </c>
      <c r="E18" s="146">
        <v>40.32</v>
      </c>
      <c r="F18" s="146"/>
      <c r="G18" s="147">
        <f t="shared" si="6"/>
        <v>0</v>
      </c>
      <c r="O18" s="193">
        <v>2</v>
      </c>
      <c r="AA18" s="122">
        <v>12</v>
      </c>
      <c r="AB18" s="122">
        <v>0</v>
      </c>
      <c r="AC18" s="122">
        <v>9</v>
      </c>
      <c r="AZ18" s="122">
        <v>1</v>
      </c>
      <c r="BA18" s="122">
        <f t="shared" si="7"/>
        <v>0</v>
      </c>
      <c r="BB18" s="122">
        <f t="shared" si="8"/>
        <v>0</v>
      </c>
      <c r="BC18" s="122">
        <f t="shared" si="9"/>
        <v>0</v>
      </c>
      <c r="BD18" s="122">
        <f t="shared" si="10"/>
        <v>0</v>
      </c>
      <c r="BE18" s="122">
        <f t="shared" si="11"/>
        <v>0</v>
      </c>
      <c r="CZ18" s="122">
        <v>3.925E-2</v>
      </c>
    </row>
    <row r="19" spans="1:104" s="122" customFormat="1" x14ac:dyDescent="0.2">
      <c r="A19" s="142">
        <v>10</v>
      </c>
      <c r="B19" s="143" t="s">
        <v>135</v>
      </c>
      <c r="C19" s="176" t="s">
        <v>127</v>
      </c>
      <c r="D19" s="145" t="s">
        <v>82</v>
      </c>
      <c r="E19" s="146">
        <v>40.32</v>
      </c>
      <c r="F19" s="146"/>
      <c r="G19" s="147">
        <f t="shared" si="6"/>
        <v>0</v>
      </c>
      <c r="O19" s="193">
        <v>2</v>
      </c>
      <c r="AA19" s="122">
        <v>12</v>
      </c>
      <c r="AB19" s="122">
        <v>0</v>
      </c>
      <c r="AC19" s="122">
        <v>10</v>
      </c>
      <c r="AZ19" s="122">
        <v>1</v>
      </c>
      <c r="BA19" s="122">
        <f t="shared" si="7"/>
        <v>0</v>
      </c>
      <c r="BB19" s="122">
        <f t="shared" si="8"/>
        <v>0</v>
      </c>
      <c r="BC19" s="122">
        <f t="shared" si="9"/>
        <v>0</v>
      </c>
      <c r="BD19" s="122">
        <f t="shared" si="10"/>
        <v>0</v>
      </c>
      <c r="BE19" s="122">
        <f t="shared" si="11"/>
        <v>0</v>
      </c>
      <c r="CZ19" s="122">
        <v>0</v>
      </c>
    </row>
    <row r="20" spans="1:104" s="122" customFormat="1" x14ac:dyDescent="0.2">
      <c r="A20" s="174">
        <v>11</v>
      </c>
      <c r="B20" s="175" t="s">
        <v>85</v>
      </c>
      <c r="C20" s="176" t="s">
        <v>113</v>
      </c>
      <c r="D20" s="145" t="s">
        <v>72</v>
      </c>
      <c r="E20" s="146">
        <v>8.06</v>
      </c>
      <c r="F20" s="146"/>
      <c r="G20" s="147">
        <f t="shared" si="6"/>
        <v>0</v>
      </c>
      <c r="O20" s="193">
        <v>2</v>
      </c>
      <c r="AA20" s="122">
        <v>12</v>
      </c>
      <c r="AB20" s="122">
        <v>0</v>
      </c>
      <c r="AC20" s="122">
        <v>11</v>
      </c>
      <c r="AZ20" s="122">
        <v>1</v>
      </c>
      <c r="BA20" s="122">
        <f t="shared" si="7"/>
        <v>0</v>
      </c>
      <c r="BB20" s="122">
        <f t="shared" si="8"/>
        <v>0</v>
      </c>
      <c r="BC20" s="122">
        <f t="shared" si="9"/>
        <v>0</v>
      </c>
      <c r="BD20" s="122">
        <f t="shared" si="10"/>
        <v>0</v>
      </c>
      <c r="BE20" s="122">
        <f t="shared" si="11"/>
        <v>0</v>
      </c>
      <c r="CZ20" s="122">
        <v>3.04718</v>
      </c>
    </row>
    <row r="21" spans="1:104" s="122" customFormat="1" ht="22.5" x14ac:dyDescent="0.2">
      <c r="A21" s="174">
        <v>12</v>
      </c>
      <c r="B21" s="175" t="s">
        <v>136</v>
      </c>
      <c r="C21" s="176" t="s">
        <v>131</v>
      </c>
      <c r="D21" s="145" t="s">
        <v>86</v>
      </c>
      <c r="E21" s="146">
        <v>7.0000000000000007E-2</v>
      </c>
      <c r="F21" s="146"/>
      <c r="G21" s="147">
        <f t="shared" si="6"/>
        <v>0</v>
      </c>
      <c r="O21" s="193">
        <v>2</v>
      </c>
      <c r="AA21" s="122">
        <v>12</v>
      </c>
      <c r="AB21" s="122">
        <v>0</v>
      </c>
      <c r="AC21" s="122">
        <v>12</v>
      </c>
      <c r="AZ21" s="122">
        <v>1</v>
      </c>
      <c r="BA21" s="122">
        <f t="shared" si="7"/>
        <v>0</v>
      </c>
      <c r="BB21" s="122">
        <f t="shared" si="8"/>
        <v>0</v>
      </c>
      <c r="BC21" s="122">
        <f t="shared" si="9"/>
        <v>0</v>
      </c>
      <c r="BD21" s="122">
        <f t="shared" si="10"/>
        <v>0</v>
      </c>
      <c r="BE21" s="122">
        <f t="shared" si="11"/>
        <v>0</v>
      </c>
      <c r="CZ21" s="122">
        <v>1.0570200000000001</v>
      </c>
    </row>
    <row r="22" spans="1:104" s="122" customFormat="1" x14ac:dyDescent="0.2">
      <c r="A22" s="148"/>
      <c r="B22" s="149" t="s">
        <v>68</v>
      </c>
      <c r="C22" s="150" t="str">
        <f>CONCATENATE(B15," ",C15)</f>
        <v>2 Základy,zvláštní zakládání</v>
      </c>
      <c r="D22" s="148"/>
      <c r="E22" s="151"/>
      <c r="F22" s="151"/>
      <c r="G22" s="152">
        <f>SUM(G15:G21)</f>
        <v>0</v>
      </c>
      <c r="O22" s="193">
        <v>4</v>
      </c>
      <c r="BA22" s="194">
        <f>SUM(BA15:BA21)</f>
        <v>0</v>
      </c>
      <c r="BB22" s="194">
        <f>SUM(BB15:BB21)</f>
        <v>0</v>
      </c>
      <c r="BC22" s="194">
        <f>SUM(BC15:BC21)</f>
        <v>0</v>
      </c>
      <c r="BD22" s="194">
        <f>SUM(BD15:BD21)</f>
        <v>0</v>
      </c>
      <c r="BE22" s="194">
        <f>SUM(BE15:BE21)</f>
        <v>0</v>
      </c>
    </row>
    <row r="23" spans="1:104" s="122" customFormat="1" x14ac:dyDescent="0.2">
      <c r="A23" s="134" t="s">
        <v>65</v>
      </c>
      <c r="B23" s="135" t="s">
        <v>137</v>
      </c>
      <c r="C23" s="136" t="s">
        <v>138</v>
      </c>
      <c r="D23" s="137"/>
      <c r="E23" s="177"/>
      <c r="F23" s="192"/>
      <c r="G23" s="195"/>
      <c r="H23" s="196"/>
      <c r="I23" s="196"/>
      <c r="O23" s="193">
        <v>1</v>
      </c>
    </row>
    <row r="24" spans="1:104" s="122" customFormat="1" ht="22.5" x14ac:dyDescent="0.2">
      <c r="A24" s="174">
        <v>22</v>
      </c>
      <c r="B24" s="175" t="s">
        <v>139</v>
      </c>
      <c r="C24" s="176" t="s">
        <v>140</v>
      </c>
      <c r="D24" s="145" t="s">
        <v>82</v>
      </c>
      <c r="E24" s="178">
        <v>5.52</v>
      </c>
      <c r="F24" s="197"/>
      <c r="G24" s="198">
        <f>E24*F24</f>
        <v>0</v>
      </c>
      <c r="O24" s="193">
        <v>2</v>
      </c>
      <c r="AA24" s="122">
        <v>12</v>
      </c>
      <c r="AB24" s="122">
        <v>0</v>
      </c>
      <c r="AC24" s="122">
        <v>22</v>
      </c>
      <c r="AZ24" s="122">
        <v>1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8.0030000000000004E-2</v>
      </c>
    </row>
    <row r="25" spans="1:104" s="122" customFormat="1" ht="22.5" x14ac:dyDescent="0.2">
      <c r="A25" s="174">
        <v>23</v>
      </c>
      <c r="B25" s="175" t="s">
        <v>141</v>
      </c>
      <c r="C25" s="176" t="s">
        <v>142</v>
      </c>
      <c r="D25" s="145" t="s">
        <v>82</v>
      </c>
      <c r="E25" s="178">
        <v>5.52</v>
      </c>
      <c r="F25" s="197"/>
      <c r="G25" s="198">
        <f>E25*F25</f>
        <v>0</v>
      </c>
      <c r="O25" s="193">
        <v>2</v>
      </c>
      <c r="AA25" s="122">
        <v>12</v>
      </c>
      <c r="AB25" s="122">
        <v>0</v>
      </c>
      <c r="AC25" s="122">
        <v>23</v>
      </c>
      <c r="AZ25" s="122">
        <v>1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0.16957</v>
      </c>
    </row>
    <row r="26" spans="1:104" s="122" customFormat="1" x14ac:dyDescent="0.2">
      <c r="A26" s="148"/>
      <c r="B26" s="149" t="s">
        <v>68</v>
      </c>
      <c r="C26" s="150" t="str">
        <f>CONCATENATE(B23," ",C23)</f>
        <v>5 Okapový chodník</v>
      </c>
      <c r="D26" s="148"/>
      <c r="E26" s="179"/>
      <c r="F26" s="199"/>
      <c r="G26" s="200">
        <f>SUM(G24:G25)</f>
        <v>0</v>
      </c>
      <c r="O26" s="193">
        <v>4</v>
      </c>
      <c r="BA26" s="194">
        <f>SUM(BA23:BA25)</f>
        <v>0</v>
      </c>
      <c r="BB26" s="194">
        <f>SUM(BB23:BB25)</f>
        <v>0</v>
      </c>
      <c r="BC26" s="194">
        <f>SUM(BC23:BC25)</f>
        <v>0</v>
      </c>
      <c r="BD26" s="194">
        <f>SUM(BD23:BD25)</f>
        <v>0</v>
      </c>
      <c r="BE26" s="194">
        <f>SUM(BE23:BE25)</f>
        <v>0</v>
      </c>
    </row>
    <row r="27" spans="1:104" s="122" customFormat="1" x14ac:dyDescent="0.2">
      <c r="A27" s="134" t="s">
        <v>65</v>
      </c>
      <c r="B27" s="135" t="s">
        <v>87</v>
      </c>
      <c r="C27" s="136" t="s">
        <v>88</v>
      </c>
      <c r="D27" s="137"/>
      <c r="E27" s="138"/>
      <c r="F27" s="138"/>
      <c r="G27" s="139"/>
      <c r="H27" s="196"/>
      <c r="I27" s="196"/>
      <c r="O27" s="193">
        <v>1</v>
      </c>
    </row>
    <row r="28" spans="1:104" s="122" customFormat="1" ht="45" x14ac:dyDescent="0.2">
      <c r="A28" s="174">
        <v>13</v>
      </c>
      <c r="B28" s="175" t="s">
        <v>89</v>
      </c>
      <c r="C28" s="176" t="s">
        <v>107</v>
      </c>
      <c r="D28" s="145" t="s">
        <v>90</v>
      </c>
      <c r="E28" s="146">
        <v>1</v>
      </c>
      <c r="F28" s="146"/>
      <c r="G28" s="147">
        <f>E28*F28</f>
        <v>0</v>
      </c>
      <c r="O28" s="193">
        <v>2</v>
      </c>
      <c r="AA28" s="122">
        <v>12</v>
      </c>
      <c r="AB28" s="122">
        <v>0</v>
      </c>
      <c r="AC28" s="122">
        <v>15</v>
      </c>
      <c r="AZ28" s="122">
        <v>1</v>
      </c>
      <c r="BA28" s="122">
        <f>IF(AZ28=1,G28,0)</f>
        <v>0</v>
      </c>
      <c r="BB28" s="122">
        <f>IF(AZ28=2,G28,0)</f>
        <v>0</v>
      </c>
      <c r="BC28" s="122">
        <f>IF(AZ28=3,G28,0)</f>
        <v>0</v>
      </c>
      <c r="BD28" s="122">
        <f>IF(AZ28=4,G28,0)</f>
        <v>0</v>
      </c>
      <c r="BE28" s="122">
        <f>IF(AZ28=5,G28,0)</f>
        <v>0</v>
      </c>
      <c r="CZ28" s="122">
        <v>0</v>
      </c>
    </row>
    <row r="29" spans="1:104" s="122" customFormat="1" ht="22.5" x14ac:dyDescent="0.2">
      <c r="A29" s="174">
        <v>14</v>
      </c>
      <c r="B29" s="175" t="s">
        <v>89</v>
      </c>
      <c r="C29" s="176" t="s">
        <v>91</v>
      </c>
      <c r="D29" s="145" t="s">
        <v>90</v>
      </c>
      <c r="E29" s="146">
        <v>1</v>
      </c>
      <c r="F29" s="146"/>
      <c r="G29" s="147">
        <f>E29*F29</f>
        <v>0</v>
      </c>
      <c r="O29" s="193">
        <v>2</v>
      </c>
      <c r="AA29" s="122">
        <v>12</v>
      </c>
      <c r="AB29" s="122">
        <v>0</v>
      </c>
      <c r="AC29" s="122">
        <v>16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0</v>
      </c>
    </row>
    <row r="30" spans="1:104" s="122" customFormat="1" x14ac:dyDescent="0.2">
      <c r="A30" s="148"/>
      <c r="B30" s="149" t="s">
        <v>68</v>
      </c>
      <c r="C30" s="150" t="str">
        <f>CONCATENATE(B27," ",C27)</f>
        <v>9 Ostatní konstrukce, bourání</v>
      </c>
      <c r="D30" s="148"/>
      <c r="E30" s="151"/>
      <c r="F30" s="151"/>
      <c r="G30" s="152">
        <f>SUM(G27:G29)</f>
        <v>0</v>
      </c>
      <c r="O30" s="193">
        <v>4</v>
      </c>
      <c r="BA30" s="194">
        <f>SUM(BA27:BA29)</f>
        <v>0</v>
      </c>
      <c r="BB30" s="194">
        <f>SUM(BB27:BB29)</f>
        <v>0</v>
      </c>
      <c r="BC30" s="194">
        <f>SUM(BC27:BC29)</f>
        <v>0</v>
      </c>
      <c r="BD30" s="194">
        <f>SUM(BD27:BD29)</f>
        <v>0</v>
      </c>
      <c r="BE30" s="194">
        <f>SUM(BE27:BE29)</f>
        <v>0</v>
      </c>
    </row>
    <row r="31" spans="1:104" s="122" customFormat="1" x14ac:dyDescent="0.2">
      <c r="A31" s="134" t="s">
        <v>65</v>
      </c>
      <c r="B31" s="135" t="s">
        <v>92</v>
      </c>
      <c r="C31" s="136" t="s">
        <v>93</v>
      </c>
      <c r="D31" s="137"/>
      <c r="E31" s="138"/>
      <c r="F31" s="138"/>
      <c r="G31" s="139"/>
      <c r="H31" s="196"/>
      <c r="I31" s="196"/>
      <c r="O31" s="193">
        <v>1</v>
      </c>
    </row>
    <row r="32" spans="1:104" s="122" customFormat="1" x14ac:dyDescent="0.2">
      <c r="A32" s="142">
        <v>15</v>
      </c>
      <c r="B32" s="143" t="s">
        <v>94</v>
      </c>
      <c r="C32" s="176" t="s">
        <v>95</v>
      </c>
      <c r="D32" s="145" t="s">
        <v>86</v>
      </c>
      <c r="E32" s="146">
        <v>97.24</v>
      </c>
      <c r="F32" s="146"/>
      <c r="G32" s="147">
        <f>E32*F32</f>
        <v>0</v>
      </c>
      <c r="O32" s="193">
        <v>2</v>
      </c>
      <c r="AA32" s="122">
        <v>12</v>
      </c>
      <c r="AB32" s="122">
        <v>0</v>
      </c>
      <c r="AC32" s="122">
        <v>17</v>
      </c>
      <c r="AZ32" s="122">
        <v>1</v>
      </c>
      <c r="BA32" s="122">
        <f>IF(AZ32=1,G32,0)</f>
        <v>0</v>
      </c>
      <c r="BB32" s="122">
        <f>IF(AZ32=2,G32,0)</f>
        <v>0</v>
      </c>
      <c r="BC32" s="122">
        <f>IF(AZ32=3,G32,0)</f>
        <v>0</v>
      </c>
      <c r="BD32" s="122">
        <f>IF(AZ32=4,G32,0)</f>
        <v>0</v>
      </c>
      <c r="BE32" s="122">
        <f>IF(AZ32=5,G32,0)</f>
        <v>0</v>
      </c>
      <c r="CZ32" s="122">
        <v>0</v>
      </c>
    </row>
    <row r="33" spans="1:104" s="122" customFormat="1" x14ac:dyDescent="0.2">
      <c r="A33" s="148"/>
      <c r="B33" s="149" t="s">
        <v>68</v>
      </c>
      <c r="C33" s="150" t="str">
        <f>CONCATENATE(B31," ",C31)</f>
        <v>99 Staveništní přesun hmot</v>
      </c>
      <c r="D33" s="148"/>
      <c r="E33" s="151"/>
      <c r="F33" s="151"/>
      <c r="G33" s="152">
        <f>SUM(G31:G32)</f>
        <v>0</v>
      </c>
      <c r="O33" s="193">
        <v>4</v>
      </c>
      <c r="BA33" s="194">
        <f>SUM(BA31:BA32)</f>
        <v>0</v>
      </c>
      <c r="BB33" s="194">
        <f>SUM(BB31:BB32)</f>
        <v>0</v>
      </c>
      <c r="BC33" s="194">
        <f>SUM(BC31:BC32)</f>
        <v>0</v>
      </c>
      <c r="BD33" s="194">
        <f>SUM(BD31:BD32)</f>
        <v>0</v>
      </c>
      <c r="BE33" s="194">
        <f>SUM(BE31:BE32)</f>
        <v>0</v>
      </c>
    </row>
    <row r="34" spans="1:104" s="122" customFormat="1" x14ac:dyDescent="0.2">
      <c r="A34" s="134" t="s">
        <v>65</v>
      </c>
      <c r="B34" s="135" t="s">
        <v>96</v>
      </c>
      <c r="C34" s="136" t="s">
        <v>97</v>
      </c>
      <c r="D34" s="137"/>
      <c r="E34" s="138"/>
      <c r="F34" s="138"/>
      <c r="G34" s="139"/>
      <c r="H34" s="196"/>
      <c r="I34" s="196"/>
      <c r="O34" s="193">
        <v>1</v>
      </c>
    </row>
    <row r="35" spans="1:104" s="122" customFormat="1" x14ac:dyDescent="0.2">
      <c r="A35" s="142">
        <v>16</v>
      </c>
      <c r="B35" s="143" t="s">
        <v>98</v>
      </c>
      <c r="C35" s="176" t="s">
        <v>104</v>
      </c>
      <c r="D35" s="145" t="s">
        <v>90</v>
      </c>
      <c r="E35" s="146">
        <v>1</v>
      </c>
      <c r="F35" s="146"/>
      <c r="G35" s="147">
        <f>E35*F35</f>
        <v>0</v>
      </c>
      <c r="O35" s="193">
        <v>2</v>
      </c>
      <c r="AA35" s="122">
        <v>12</v>
      </c>
      <c r="AB35" s="122">
        <v>0</v>
      </c>
      <c r="AC35" s="122">
        <v>21</v>
      </c>
      <c r="AZ35" s="122">
        <v>4</v>
      </c>
      <c r="BA35" s="122">
        <f>IF(AZ35=1,G35,0)</f>
        <v>0</v>
      </c>
      <c r="BB35" s="122">
        <f>IF(AZ35=2,G35,0)</f>
        <v>0</v>
      </c>
      <c r="BC35" s="122">
        <f>IF(AZ35=3,G35,0)</f>
        <v>0</v>
      </c>
      <c r="BD35" s="122">
        <f>IF(AZ35=4,G35,0)</f>
        <v>0</v>
      </c>
      <c r="BE35" s="122">
        <f>IF(AZ35=5,G35,0)</f>
        <v>0</v>
      </c>
      <c r="CZ35" s="122">
        <v>0</v>
      </c>
    </row>
    <row r="36" spans="1:104" s="122" customFormat="1" x14ac:dyDescent="0.2">
      <c r="A36" s="148"/>
      <c r="B36" s="149" t="s">
        <v>68</v>
      </c>
      <c r="C36" s="150" t="str">
        <f>CONCATENATE(B34," ",C34)</f>
        <v>M21 Elektromontáže</v>
      </c>
      <c r="D36" s="148"/>
      <c r="E36" s="151"/>
      <c r="F36" s="151"/>
      <c r="G36" s="152">
        <f>SUM(G34:G35)</f>
        <v>0</v>
      </c>
      <c r="O36" s="193">
        <v>4</v>
      </c>
      <c r="BA36" s="194">
        <f>SUM(BA34:BA35)</f>
        <v>0</v>
      </c>
      <c r="BB36" s="194">
        <f>SUM(BB34:BB35)</f>
        <v>0</v>
      </c>
      <c r="BC36" s="194">
        <f>SUM(BC34:BC35)</f>
        <v>0</v>
      </c>
      <c r="BD36" s="194">
        <f>SUM(BD34:BD35)</f>
        <v>0</v>
      </c>
      <c r="BE36" s="194">
        <f>SUM(BE34:BE35)</f>
        <v>0</v>
      </c>
    </row>
    <row r="37" spans="1:104" s="122" customFormat="1" x14ac:dyDescent="0.2">
      <c r="A37" s="134" t="s">
        <v>65</v>
      </c>
      <c r="B37" s="135" t="s">
        <v>99</v>
      </c>
      <c r="C37" s="136" t="s">
        <v>100</v>
      </c>
      <c r="D37" s="137"/>
      <c r="E37" s="138"/>
      <c r="F37" s="138"/>
      <c r="G37" s="139"/>
      <c r="H37" s="196"/>
      <c r="I37" s="196"/>
      <c r="O37" s="193">
        <v>1</v>
      </c>
    </row>
    <row r="38" spans="1:104" s="122" customFormat="1" x14ac:dyDescent="0.2">
      <c r="A38" s="142">
        <v>17</v>
      </c>
      <c r="B38" s="143" t="s">
        <v>101</v>
      </c>
      <c r="C38" s="176" t="s">
        <v>105</v>
      </c>
      <c r="D38" s="145" t="s">
        <v>90</v>
      </c>
      <c r="E38" s="146">
        <v>1</v>
      </c>
      <c r="F38" s="146"/>
      <c r="G38" s="147">
        <f>E38*F38</f>
        <v>0</v>
      </c>
      <c r="O38" s="193">
        <v>2</v>
      </c>
      <c r="AA38" s="122">
        <v>12</v>
      </c>
      <c r="AB38" s="122">
        <v>0</v>
      </c>
      <c r="AC38" s="122">
        <v>22</v>
      </c>
      <c r="AZ38" s="122">
        <v>4</v>
      </c>
      <c r="BA38" s="122">
        <f>IF(AZ38=1,G38,0)</f>
        <v>0</v>
      </c>
      <c r="BB38" s="122">
        <f>IF(AZ38=2,G38,0)</f>
        <v>0</v>
      </c>
      <c r="BC38" s="122">
        <f>IF(AZ38=3,G38,0)</f>
        <v>0</v>
      </c>
      <c r="BD38" s="122">
        <f>IF(AZ38=4,G38,0)</f>
        <v>0</v>
      </c>
      <c r="BE38" s="122">
        <f>IF(AZ38=5,G38,0)</f>
        <v>0</v>
      </c>
      <c r="CZ38" s="122">
        <v>0</v>
      </c>
    </row>
    <row r="39" spans="1:104" s="122" customFormat="1" x14ac:dyDescent="0.2">
      <c r="A39" s="148"/>
      <c r="B39" s="149" t="s">
        <v>68</v>
      </c>
      <c r="C39" s="150" t="str">
        <f>CONCATENATE(B37," ",C37)</f>
        <v>M22 Montáž sdělovací a zabezp.tech</v>
      </c>
      <c r="D39" s="148"/>
      <c r="E39" s="151"/>
      <c r="F39" s="151"/>
      <c r="G39" s="152">
        <f>SUM(G37:G38)</f>
        <v>0</v>
      </c>
      <c r="O39" s="193">
        <v>4</v>
      </c>
      <c r="BA39" s="194">
        <f>SUM(BA37:BA38)</f>
        <v>0</v>
      </c>
      <c r="BB39" s="194">
        <f>SUM(BB37:BB38)</f>
        <v>0</v>
      </c>
      <c r="BC39" s="194">
        <f>SUM(BC37:BC38)</f>
        <v>0</v>
      </c>
      <c r="BD39" s="194">
        <f>SUM(BD37:BD38)</f>
        <v>0</v>
      </c>
      <c r="BE39" s="194">
        <f>SUM(BE37:BE38)</f>
        <v>0</v>
      </c>
    </row>
    <row r="40" spans="1:104" s="122" customFormat="1" x14ac:dyDescent="0.2"/>
    <row r="41" spans="1:104" s="122" customFormat="1" x14ac:dyDescent="0.2"/>
    <row r="42" spans="1:104" s="122" customFormat="1" x14ac:dyDescent="0.2"/>
    <row r="43" spans="1:104" s="122" customFormat="1" x14ac:dyDescent="0.2"/>
    <row r="44" spans="1:104" x14ac:dyDescent="0.2">
      <c r="E44" s="121"/>
    </row>
    <row r="45" spans="1:104" x14ac:dyDescent="0.2">
      <c r="E45" s="121"/>
    </row>
    <row r="46" spans="1:104" x14ac:dyDescent="0.2">
      <c r="E46" s="121"/>
    </row>
    <row r="47" spans="1:104" x14ac:dyDescent="0.2">
      <c r="E47" s="121"/>
    </row>
    <row r="48" spans="1:104" x14ac:dyDescent="0.2">
      <c r="E48" s="121"/>
    </row>
    <row r="49" spans="1:7" x14ac:dyDescent="0.2">
      <c r="E49" s="121"/>
    </row>
    <row r="50" spans="1:7" x14ac:dyDescent="0.2">
      <c r="E50" s="121"/>
    </row>
    <row r="51" spans="1:7" x14ac:dyDescent="0.2">
      <c r="E51" s="121"/>
    </row>
    <row r="52" spans="1:7" x14ac:dyDescent="0.2">
      <c r="E52" s="121"/>
    </row>
    <row r="53" spans="1:7" x14ac:dyDescent="0.2">
      <c r="E53" s="121"/>
    </row>
    <row r="54" spans="1:7" x14ac:dyDescent="0.2">
      <c r="E54" s="121"/>
    </row>
    <row r="55" spans="1:7" x14ac:dyDescent="0.2">
      <c r="E55" s="121"/>
    </row>
    <row r="56" spans="1:7" x14ac:dyDescent="0.2">
      <c r="E56" s="121"/>
    </row>
    <row r="57" spans="1:7" x14ac:dyDescent="0.2">
      <c r="E57" s="121"/>
    </row>
    <row r="58" spans="1:7" x14ac:dyDescent="0.2">
      <c r="E58" s="121"/>
    </row>
    <row r="59" spans="1:7" x14ac:dyDescent="0.2">
      <c r="E59" s="121"/>
    </row>
    <row r="60" spans="1:7" x14ac:dyDescent="0.2">
      <c r="E60" s="121"/>
    </row>
    <row r="61" spans="1:7" x14ac:dyDescent="0.2">
      <c r="E61" s="121"/>
    </row>
    <row r="62" spans="1:7" x14ac:dyDescent="0.2">
      <c r="E62" s="121"/>
    </row>
    <row r="63" spans="1:7" x14ac:dyDescent="0.2">
      <c r="A63" s="154"/>
      <c r="B63" s="154"/>
      <c r="C63" s="154"/>
      <c r="D63" s="154"/>
      <c r="E63" s="154"/>
      <c r="F63" s="154"/>
      <c r="G63" s="154"/>
    </row>
    <row r="64" spans="1:7" x14ac:dyDescent="0.2">
      <c r="A64" s="154"/>
      <c r="B64" s="154"/>
      <c r="C64" s="154"/>
      <c r="D64" s="154"/>
      <c r="E64" s="154"/>
      <c r="F64" s="154"/>
      <c r="G64" s="154"/>
    </row>
    <row r="65" spans="1:7" x14ac:dyDescent="0.2">
      <c r="A65" s="154"/>
      <c r="B65" s="154"/>
      <c r="C65" s="154"/>
      <c r="D65" s="154"/>
      <c r="E65" s="154"/>
      <c r="F65" s="154"/>
      <c r="G65" s="154"/>
    </row>
    <row r="66" spans="1:7" x14ac:dyDescent="0.2">
      <c r="A66" s="154"/>
      <c r="B66" s="154"/>
      <c r="C66" s="154"/>
      <c r="D66" s="154"/>
      <c r="E66" s="154"/>
      <c r="F66" s="154"/>
      <c r="G66" s="154"/>
    </row>
    <row r="67" spans="1:7" x14ac:dyDescent="0.2">
      <c r="E67" s="121"/>
    </row>
    <row r="68" spans="1:7" x14ac:dyDescent="0.2">
      <c r="E68" s="121"/>
    </row>
    <row r="69" spans="1:7" x14ac:dyDescent="0.2">
      <c r="E69" s="121"/>
    </row>
    <row r="70" spans="1:7" x14ac:dyDescent="0.2">
      <c r="E70" s="121"/>
    </row>
    <row r="71" spans="1:7" x14ac:dyDescent="0.2">
      <c r="E71" s="121"/>
    </row>
    <row r="72" spans="1:7" x14ac:dyDescent="0.2">
      <c r="E72" s="121"/>
    </row>
    <row r="73" spans="1:7" x14ac:dyDescent="0.2">
      <c r="E73" s="121"/>
    </row>
    <row r="74" spans="1:7" x14ac:dyDescent="0.2">
      <c r="E74" s="121"/>
    </row>
    <row r="75" spans="1:7" x14ac:dyDescent="0.2">
      <c r="E75" s="121"/>
    </row>
    <row r="76" spans="1:7" x14ac:dyDescent="0.2">
      <c r="E76" s="121"/>
    </row>
    <row r="77" spans="1:7" x14ac:dyDescent="0.2">
      <c r="E77" s="121"/>
    </row>
    <row r="78" spans="1:7" x14ac:dyDescent="0.2">
      <c r="E78" s="121"/>
    </row>
    <row r="79" spans="1:7" x14ac:dyDescent="0.2">
      <c r="E79" s="121"/>
    </row>
    <row r="80" spans="1:7" x14ac:dyDescent="0.2">
      <c r="E80" s="121"/>
    </row>
    <row r="81" spans="5:5" x14ac:dyDescent="0.2">
      <c r="E81" s="121"/>
    </row>
    <row r="82" spans="5:5" x14ac:dyDescent="0.2">
      <c r="E82" s="121"/>
    </row>
    <row r="83" spans="5:5" x14ac:dyDescent="0.2">
      <c r="E83" s="121"/>
    </row>
    <row r="84" spans="5:5" x14ac:dyDescent="0.2">
      <c r="E84" s="121"/>
    </row>
    <row r="85" spans="5:5" x14ac:dyDescent="0.2">
      <c r="E85" s="121"/>
    </row>
    <row r="86" spans="5:5" x14ac:dyDescent="0.2">
      <c r="E86" s="121"/>
    </row>
    <row r="87" spans="5:5" x14ac:dyDescent="0.2">
      <c r="E87" s="121"/>
    </row>
    <row r="88" spans="5:5" x14ac:dyDescent="0.2">
      <c r="E88" s="121"/>
    </row>
    <row r="89" spans="5:5" x14ac:dyDescent="0.2">
      <c r="E89" s="121"/>
    </row>
    <row r="90" spans="5:5" x14ac:dyDescent="0.2">
      <c r="E90" s="121"/>
    </row>
    <row r="91" spans="5:5" x14ac:dyDescent="0.2">
      <c r="E91" s="121"/>
    </row>
    <row r="92" spans="5:5" x14ac:dyDescent="0.2">
      <c r="E92" s="121"/>
    </row>
    <row r="93" spans="5:5" x14ac:dyDescent="0.2">
      <c r="E93" s="121"/>
    </row>
    <row r="94" spans="5:5" x14ac:dyDescent="0.2">
      <c r="E94" s="121"/>
    </row>
    <row r="95" spans="5:5" x14ac:dyDescent="0.2">
      <c r="E95" s="121"/>
    </row>
    <row r="96" spans="5:5" x14ac:dyDescent="0.2">
      <c r="E96" s="121"/>
    </row>
    <row r="97" spans="1:7" x14ac:dyDescent="0.2">
      <c r="E97" s="121"/>
    </row>
    <row r="98" spans="1:7" x14ac:dyDescent="0.2">
      <c r="A98" s="155"/>
      <c r="B98" s="155"/>
    </row>
    <row r="99" spans="1:7" x14ac:dyDescent="0.2">
      <c r="A99" s="154"/>
      <c r="B99" s="154"/>
      <c r="C99" s="157"/>
      <c r="D99" s="157"/>
      <c r="E99" s="158"/>
      <c r="F99" s="157"/>
      <c r="G99" s="159"/>
    </row>
    <row r="100" spans="1:7" x14ac:dyDescent="0.2">
      <c r="A100" s="160"/>
      <c r="B100" s="160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  <row r="105" spans="1:7" x14ac:dyDescent="0.2">
      <c r="A105" s="154"/>
      <c r="B105" s="154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  <row r="108" spans="1:7" x14ac:dyDescent="0.2">
      <c r="A108" s="154"/>
      <c r="B108" s="154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  <row r="110" spans="1:7" x14ac:dyDescent="0.2">
      <c r="A110" s="154"/>
      <c r="B110" s="154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  <row r="112" spans="1:7" x14ac:dyDescent="0.2">
      <c r="A112" s="154"/>
      <c r="B112" s="154"/>
      <c r="C112" s="154"/>
      <c r="D112" s="154"/>
      <c r="E112" s="161"/>
      <c r="F112" s="154"/>
      <c r="G112" s="154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12"/>
  <sheetViews>
    <sheetView showGridLines="0" showZeros="0" topLeftCell="A19" zoomScaleNormal="100" workbookViewId="0">
      <selection activeCell="A12" sqref="A12:XFD27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6" customWidth="1"/>
    <col min="6" max="6" width="9.85546875" style="121" customWidth="1"/>
    <col min="7" max="7" width="13.85546875" style="121" customWidth="1"/>
    <col min="8" max="8" width="9.140625" style="121"/>
    <col min="9" max="9" width="18.5703125" style="121" customWidth="1"/>
    <col min="10" max="16384" width="9.140625" style="121"/>
  </cols>
  <sheetData>
    <row r="1" spans="1:104" ht="15.75" x14ac:dyDescent="0.25">
      <c r="A1" s="217" t="s">
        <v>57</v>
      </c>
      <c r="B1" s="217"/>
      <c r="C1" s="217"/>
      <c r="D1" s="217"/>
      <c r="E1" s="217"/>
      <c r="F1" s="217"/>
      <c r="G1" s="217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218" t="s">
        <v>5</v>
      </c>
      <c r="B3" s="219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ht="15.75" thickBot="1" x14ac:dyDescent="0.25">
      <c r="A4" s="220" t="s">
        <v>1</v>
      </c>
      <c r="B4" s="221"/>
      <c r="C4" s="172" t="str">
        <f>CONCATENATE(cisloobjektu," ",nazevobjektu)</f>
        <v xml:space="preserve"> So-01 - obslužná buňka</v>
      </c>
      <c r="D4" s="173"/>
      <c r="E4" s="222"/>
      <c r="F4" s="222"/>
      <c r="G4" s="223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228" t="s">
        <v>108</v>
      </c>
      <c r="G6" s="229"/>
    </row>
    <row r="7" spans="1:104" x14ac:dyDescent="0.2">
      <c r="A7" s="134" t="s">
        <v>65</v>
      </c>
      <c r="B7" s="135" t="s">
        <v>66</v>
      </c>
      <c r="C7" s="136" t="s">
        <v>67</v>
      </c>
      <c r="D7" s="137"/>
      <c r="E7" s="177"/>
      <c r="F7" s="184"/>
      <c r="G7" s="185"/>
      <c r="H7" s="140"/>
      <c r="I7" s="140"/>
      <c r="O7" s="141">
        <v>1</v>
      </c>
    </row>
    <row r="8" spans="1:104" x14ac:dyDescent="0.2">
      <c r="A8" s="174">
        <v>1</v>
      </c>
      <c r="B8" s="175" t="s">
        <v>71</v>
      </c>
      <c r="C8" s="176" t="s">
        <v>110</v>
      </c>
      <c r="D8" s="145" t="s">
        <v>72</v>
      </c>
      <c r="E8" s="178">
        <v>8.06</v>
      </c>
      <c r="F8" s="226" t="s">
        <v>109</v>
      </c>
      <c r="G8" s="230"/>
      <c r="O8" s="141">
        <v>2</v>
      </c>
      <c r="AA8" s="121">
        <v>12</v>
      </c>
      <c r="AB8" s="121">
        <v>0</v>
      </c>
      <c r="AC8" s="121">
        <v>1</v>
      </c>
      <c r="AZ8" s="121">
        <v>1</v>
      </c>
      <c r="BA8" s="121" t="str">
        <f>IF(AZ8=1,F8,0)</f>
        <v>(16,8x0,4x1,2)  PD výkr.č.F.1.2</v>
      </c>
      <c r="BB8" s="121">
        <f>IF(AZ8=2,F8,0)</f>
        <v>0</v>
      </c>
      <c r="BC8" s="121">
        <f>IF(AZ8=3,F8,0)</f>
        <v>0</v>
      </c>
      <c r="BD8" s="121">
        <f>IF(AZ8=4,F8,0)</f>
        <v>0</v>
      </c>
      <c r="BE8" s="121">
        <f>IF(AZ8=5,F8,0)</f>
        <v>0</v>
      </c>
      <c r="CZ8" s="121">
        <v>0</v>
      </c>
    </row>
    <row r="9" spans="1:104" x14ac:dyDescent="0.2">
      <c r="A9" s="142">
        <v>2</v>
      </c>
      <c r="B9" s="143" t="s">
        <v>73</v>
      </c>
      <c r="C9" s="176" t="s">
        <v>74</v>
      </c>
      <c r="D9" s="145" t="s">
        <v>72</v>
      </c>
      <c r="E9" s="178">
        <v>8.06</v>
      </c>
      <c r="F9" s="226" t="str">
        <f>F8</f>
        <v>(16,8x0,4x1,2)  PD výkr.č.F.1.2</v>
      </c>
      <c r="G9" s="230"/>
      <c r="O9" s="141">
        <v>2</v>
      </c>
      <c r="AA9" s="121">
        <v>12</v>
      </c>
      <c r="AB9" s="121">
        <v>0</v>
      </c>
      <c r="AC9" s="121">
        <v>2</v>
      </c>
      <c r="AZ9" s="121">
        <v>1</v>
      </c>
      <c r="BA9" s="121" t="str">
        <f>IF(AZ9=1,F9,0)</f>
        <v>(16,8x0,4x1,2)  PD výkr.č.F.1.2</v>
      </c>
      <c r="BB9" s="121">
        <f>IF(AZ9=2,F9,0)</f>
        <v>0</v>
      </c>
      <c r="BC9" s="121">
        <f>IF(AZ9=3,F9,0)</f>
        <v>0</v>
      </c>
      <c r="BD9" s="121">
        <f>IF(AZ9=4,F9,0)</f>
        <v>0</v>
      </c>
      <c r="BE9" s="121">
        <f>IF(AZ9=5,F9,0)</f>
        <v>0</v>
      </c>
      <c r="CZ9" s="121">
        <v>0</v>
      </c>
    </row>
    <row r="10" spans="1:104" x14ac:dyDescent="0.2">
      <c r="A10" s="142">
        <v>3</v>
      </c>
      <c r="B10" s="143" t="s">
        <v>75</v>
      </c>
      <c r="C10" s="176" t="s">
        <v>76</v>
      </c>
      <c r="D10" s="145" t="s">
        <v>72</v>
      </c>
      <c r="E10" s="178">
        <v>8.06</v>
      </c>
      <c r="F10" s="226" t="str">
        <f>F9</f>
        <v>(16,8x0,4x1,2)  PD výkr.č.F.1.2</v>
      </c>
      <c r="G10" s="230" t="e">
        <f t="shared" ref="G10:G13" si="0">E10*F10</f>
        <v>#VALUE!</v>
      </c>
      <c r="O10" s="141">
        <v>2</v>
      </c>
      <c r="AA10" s="121">
        <v>12</v>
      </c>
      <c r="AB10" s="121">
        <v>0</v>
      </c>
      <c r="AC10" s="121">
        <v>3</v>
      </c>
      <c r="AZ10" s="121">
        <v>1</v>
      </c>
      <c r="BA10" s="121" t="e">
        <f t="shared" ref="BA10:BA13" si="1">IF(AZ10=1,G10,0)</f>
        <v>#VALUE!</v>
      </c>
      <c r="BB10" s="121">
        <f t="shared" ref="BB10:BB13" si="2">IF(AZ10=2,G10,0)</f>
        <v>0</v>
      </c>
      <c r="BC10" s="121">
        <f t="shared" ref="BC10:BC13" si="3">IF(AZ10=3,G10,0)</f>
        <v>0</v>
      </c>
      <c r="BD10" s="121">
        <f t="shared" ref="BD10:BD13" si="4">IF(AZ10=4,G10,0)</f>
        <v>0</v>
      </c>
      <c r="BE10" s="121">
        <f t="shared" ref="BE10:BE13" si="5">IF(AZ10=5,G10,0)</f>
        <v>0</v>
      </c>
      <c r="CZ10" s="121">
        <v>0</v>
      </c>
    </row>
    <row r="11" spans="1:104" x14ac:dyDescent="0.2">
      <c r="A11" s="142">
        <v>4</v>
      </c>
      <c r="B11" s="143" t="s">
        <v>77</v>
      </c>
      <c r="C11" s="176" t="s">
        <v>78</v>
      </c>
      <c r="D11" s="145" t="s">
        <v>72</v>
      </c>
      <c r="E11" s="178">
        <v>8.06</v>
      </c>
      <c r="F11" s="226" t="str">
        <f>F10</f>
        <v>(16,8x0,4x1,2)  PD výkr.č.F.1.2</v>
      </c>
      <c r="G11" s="230" t="e">
        <f t="shared" si="0"/>
        <v>#VALUE!</v>
      </c>
      <c r="O11" s="141">
        <v>2</v>
      </c>
      <c r="AA11" s="121">
        <v>12</v>
      </c>
      <c r="AB11" s="121">
        <v>0</v>
      </c>
      <c r="AC11" s="121">
        <v>4</v>
      </c>
      <c r="AZ11" s="121">
        <v>1</v>
      </c>
      <c r="BA11" s="121" t="e">
        <f t="shared" si="1"/>
        <v>#VALUE!</v>
      </c>
      <c r="BB11" s="121">
        <f t="shared" si="2"/>
        <v>0</v>
      </c>
      <c r="BC11" s="121">
        <f t="shared" si="3"/>
        <v>0</v>
      </c>
      <c r="BD11" s="121">
        <f t="shared" si="4"/>
        <v>0</v>
      </c>
      <c r="BE11" s="121">
        <f t="shared" si="5"/>
        <v>0</v>
      </c>
      <c r="CZ11" s="121">
        <v>0</v>
      </c>
    </row>
    <row r="12" spans="1:104" s="122" customFormat="1" x14ac:dyDescent="0.2">
      <c r="A12" s="142">
        <v>5</v>
      </c>
      <c r="B12" s="143" t="s">
        <v>79</v>
      </c>
      <c r="C12" s="176" t="s">
        <v>80</v>
      </c>
      <c r="D12" s="145" t="s">
        <v>72</v>
      </c>
      <c r="E12" s="178">
        <v>8.06</v>
      </c>
      <c r="F12" s="226" t="str">
        <f>F11</f>
        <v>(16,8x0,4x1,2)  PD výkr.č.F.1.2</v>
      </c>
      <c r="G12" s="227" t="e">
        <f t="shared" si="0"/>
        <v>#VALUE!</v>
      </c>
      <c r="O12" s="193">
        <v>2</v>
      </c>
      <c r="AA12" s="122">
        <v>12</v>
      </c>
      <c r="AB12" s="122">
        <v>0</v>
      </c>
      <c r="AC12" s="122">
        <v>5</v>
      </c>
      <c r="AZ12" s="122">
        <v>1</v>
      </c>
      <c r="BA12" s="122" t="e">
        <f t="shared" si="1"/>
        <v>#VALUE!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0</v>
      </c>
    </row>
    <row r="13" spans="1:104" s="122" customFormat="1" x14ac:dyDescent="0.2">
      <c r="A13" s="174">
        <v>6</v>
      </c>
      <c r="B13" s="175" t="s">
        <v>81</v>
      </c>
      <c r="C13" s="176" t="s">
        <v>111</v>
      </c>
      <c r="D13" s="145" t="s">
        <v>82</v>
      </c>
      <c r="E13" s="178">
        <v>19.27</v>
      </c>
      <c r="F13" s="226" t="s">
        <v>118</v>
      </c>
      <c r="G13" s="227" t="e">
        <f t="shared" si="0"/>
        <v>#VALUE!</v>
      </c>
      <c r="O13" s="193">
        <v>2</v>
      </c>
      <c r="AA13" s="122">
        <v>12</v>
      </c>
      <c r="AB13" s="122">
        <v>0</v>
      </c>
      <c r="AC13" s="122">
        <v>6</v>
      </c>
      <c r="AZ13" s="122">
        <v>1</v>
      </c>
      <c r="BA13" s="122" t="e">
        <f t="shared" si="1"/>
        <v>#VALUE!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 s="122" customFormat="1" x14ac:dyDescent="0.2">
      <c r="A14" s="148"/>
      <c r="B14" s="149" t="s">
        <v>68</v>
      </c>
      <c r="C14" s="150" t="str">
        <f>CONCATENATE(B7," ",C7)</f>
        <v>1 Zemní práce</v>
      </c>
      <c r="D14" s="148"/>
      <c r="E14" s="179"/>
      <c r="F14" s="186"/>
      <c r="G14" s="187"/>
      <c r="O14" s="193">
        <v>4</v>
      </c>
      <c r="BA14" s="194" t="e">
        <f>SUM(BA7:BA13)</f>
        <v>#VALUE!</v>
      </c>
      <c r="BB14" s="194">
        <f>SUM(BB7:BB13)</f>
        <v>0</v>
      </c>
      <c r="BC14" s="194">
        <f>SUM(BC7:BC13)</f>
        <v>0</v>
      </c>
      <c r="BD14" s="194">
        <f>SUM(BD7:BD13)</f>
        <v>0</v>
      </c>
      <c r="BE14" s="194">
        <f>SUM(BE7:BE13)</f>
        <v>0</v>
      </c>
    </row>
    <row r="15" spans="1:104" s="122" customFormat="1" x14ac:dyDescent="0.2">
      <c r="A15" s="134" t="s">
        <v>65</v>
      </c>
      <c r="B15" s="135" t="s">
        <v>83</v>
      </c>
      <c r="C15" s="136" t="s">
        <v>84</v>
      </c>
      <c r="D15" s="137"/>
      <c r="E15" s="177"/>
      <c r="F15" s="184"/>
      <c r="G15" s="185"/>
      <c r="H15" s="196"/>
      <c r="I15" s="196"/>
      <c r="O15" s="193">
        <v>1</v>
      </c>
    </row>
    <row r="16" spans="1:104" s="122" customFormat="1" x14ac:dyDescent="0.2">
      <c r="A16" s="174">
        <v>7</v>
      </c>
      <c r="B16" s="175" t="s">
        <v>106</v>
      </c>
      <c r="C16" s="176" t="s">
        <v>112</v>
      </c>
      <c r="D16" s="145" t="s">
        <v>72</v>
      </c>
      <c r="E16" s="178">
        <v>2.68</v>
      </c>
      <c r="F16" s="226" t="s">
        <v>120</v>
      </c>
      <c r="G16" s="227" t="e">
        <f t="shared" ref="G16:G21" si="6">E16*F16</f>
        <v>#VALUE!</v>
      </c>
      <c r="H16" s="224"/>
      <c r="I16" s="225"/>
      <c r="J16" s="201"/>
      <c r="O16" s="193">
        <v>2</v>
      </c>
      <c r="AA16" s="122">
        <v>12</v>
      </c>
      <c r="AB16" s="122">
        <v>0</v>
      </c>
      <c r="AC16" s="122">
        <v>7</v>
      </c>
      <c r="AZ16" s="122">
        <v>1</v>
      </c>
      <c r="BA16" s="122" t="e">
        <f t="shared" ref="BA16:BA21" si="7">IF(AZ16=1,G16,0)</f>
        <v>#VALUE!</v>
      </c>
      <c r="BB16" s="122">
        <f t="shared" ref="BB16:BB21" si="8">IF(AZ16=2,G16,0)</f>
        <v>0</v>
      </c>
      <c r="BC16" s="122">
        <f t="shared" ref="BC16:BC21" si="9">IF(AZ16=3,G16,0)</f>
        <v>0</v>
      </c>
      <c r="BD16" s="122">
        <f t="shared" ref="BD16:BD21" si="10">IF(AZ16=4,G16,0)</f>
        <v>0</v>
      </c>
      <c r="BE16" s="122">
        <f t="shared" ref="BE16:BE21" si="11">IF(AZ16=5,G16,0)</f>
        <v>0</v>
      </c>
      <c r="CZ16" s="122">
        <v>1.8180000000000001</v>
      </c>
    </row>
    <row r="17" spans="1:104" s="122" customFormat="1" x14ac:dyDescent="0.2">
      <c r="A17" s="174">
        <v>8</v>
      </c>
      <c r="B17" s="175" t="s">
        <v>133</v>
      </c>
      <c r="C17" s="176" t="s">
        <v>123</v>
      </c>
      <c r="D17" s="145" t="s">
        <v>72</v>
      </c>
      <c r="E17" s="178">
        <v>1.68</v>
      </c>
      <c r="F17" s="226" t="s">
        <v>121</v>
      </c>
      <c r="G17" s="227" t="e">
        <f t="shared" si="6"/>
        <v>#VALUE!</v>
      </c>
      <c r="H17" s="224"/>
      <c r="I17" s="225"/>
      <c r="J17" s="201"/>
      <c r="O17" s="193">
        <v>2</v>
      </c>
      <c r="AA17" s="122">
        <v>12</v>
      </c>
      <c r="AB17" s="122">
        <v>0</v>
      </c>
      <c r="AC17" s="122">
        <v>8</v>
      </c>
      <c r="AZ17" s="122">
        <v>1</v>
      </c>
      <c r="BA17" s="122" t="e">
        <f t="shared" si="7"/>
        <v>#VALUE!</v>
      </c>
      <c r="BB17" s="122">
        <f t="shared" si="8"/>
        <v>0</v>
      </c>
      <c r="BC17" s="122">
        <f t="shared" si="9"/>
        <v>0</v>
      </c>
      <c r="BD17" s="122">
        <f t="shared" si="10"/>
        <v>0</v>
      </c>
      <c r="BE17" s="122">
        <f t="shared" si="11"/>
        <v>0</v>
      </c>
      <c r="CZ17" s="122">
        <v>2.4169299999999998</v>
      </c>
    </row>
    <row r="18" spans="1:104" s="122" customFormat="1" ht="25.5" customHeight="1" x14ac:dyDescent="0.2">
      <c r="A18" s="174">
        <v>9</v>
      </c>
      <c r="B18" s="175" t="s">
        <v>134</v>
      </c>
      <c r="C18" s="176" t="s">
        <v>124</v>
      </c>
      <c r="D18" s="145" t="s">
        <v>82</v>
      </c>
      <c r="E18" s="178">
        <v>40.32</v>
      </c>
      <c r="F18" s="231" t="s">
        <v>125</v>
      </c>
      <c r="G18" s="232"/>
      <c r="H18" s="224"/>
      <c r="I18" s="225"/>
      <c r="J18" s="201"/>
      <c r="O18" s="193">
        <v>2</v>
      </c>
      <c r="AA18" s="122">
        <v>12</v>
      </c>
      <c r="AB18" s="122">
        <v>0</v>
      </c>
      <c r="AC18" s="122">
        <v>9</v>
      </c>
      <c r="AZ18" s="122">
        <v>1</v>
      </c>
      <c r="BA18" s="122">
        <f t="shared" si="7"/>
        <v>0</v>
      </c>
      <c r="BB18" s="122">
        <f t="shared" si="8"/>
        <v>0</v>
      </c>
      <c r="BC18" s="122">
        <f t="shared" si="9"/>
        <v>0</v>
      </c>
      <c r="BD18" s="122">
        <f t="shared" si="10"/>
        <v>0</v>
      </c>
      <c r="BE18" s="122">
        <f t="shared" si="11"/>
        <v>0</v>
      </c>
      <c r="CZ18" s="122">
        <v>3.925E-2</v>
      </c>
    </row>
    <row r="19" spans="1:104" s="122" customFormat="1" ht="21" customHeight="1" x14ac:dyDescent="0.2">
      <c r="A19" s="142">
        <v>10</v>
      </c>
      <c r="B19" s="143" t="s">
        <v>135</v>
      </c>
      <c r="C19" s="176" t="s">
        <v>127</v>
      </c>
      <c r="D19" s="145" t="s">
        <v>82</v>
      </c>
      <c r="E19" s="178">
        <v>40.32</v>
      </c>
      <c r="F19" s="231" t="s">
        <v>125</v>
      </c>
      <c r="G19" s="232"/>
      <c r="O19" s="193">
        <v>2</v>
      </c>
      <c r="AA19" s="122">
        <v>12</v>
      </c>
      <c r="AB19" s="122">
        <v>0</v>
      </c>
      <c r="AC19" s="122">
        <v>10</v>
      </c>
      <c r="AZ19" s="122">
        <v>1</v>
      </c>
      <c r="BA19" s="122">
        <f t="shared" si="7"/>
        <v>0</v>
      </c>
      <c r="BB19" s="122">
        <f t="shared" si="8"/>
        <v>0</v>
      </c>
      <c r="BC19" s="122">
        <f t="shared" si="9"/>
        <v>0</v>
      </c>
      <c r="BD19" s="122">
        <f t="shared" si="10"/>
        <v>0</v>
      </c>
      <c r="BE19" s="122">
        <f t="shared" si="11"/>
        <v>0</v>
      </c>
      <c r="CZ19" s="122">
        <v>0</v>
      </c>
    </row>
    <row r="20" spans="1:104" s="122" customFormat="1" ht="25.5" customHeight="1" x14ac:dyDescent="0.2">
      <c r="A20" s="174">
        <v>11</v>
      </c>
      <c r="B20" s="175" t="s">
        <v>85</v>
      </c>
      <c r="C20" s="176" t="s">
        <v>113</v>
      </c>
      <c r="D20" s="145" t="s">
        <v>72</v>
      </c>
      <c r="E20" s="178">
        <v>8.06</v>
      </c>
      <c r="F20" s="231" t="s">
        <v>122</v>
      </c>
      <c r="G20" s="233" t="e">
        <f t="shared" si="6"/>
        <v>#VALUE!</v>
      </c>
      <c r="O20" s="193">
        <v>2</v>
      </c>
      <c r="AA20" s="122">
        <v>12</v>
      </c>
      <c r="AB20" s="122">
        <v>0</v>
      </c>
      <c r="AC20" s="122">
        <v>11</v>
      </c>
      <c r="AZ20" s="122">
        <v>1</v>
      </c>
      <c r="BA20" s="122" t="e">
        <f t="shared" si="7"/>
        <v>#VALUE!</v>
      </c>
      <c r="BB20" s="122">
        <f t="shared" si="8"/>
        <v>0</v>
      </c>
      <c r="BC20" s="122">
        <f t="shared" si="9"/>
        <v>0</v>
      </c>
      <c r="BD20" s="122">
        <f t="shared" si="10"/>
        <v>0</v>
      </c>
      <c r="BE20" s="122">
        <f t="shared" si="11"/>
        <v>0</v>
      </c>
      <c r="CZ20" s="122">
        <v>3.04718</v>
      </c>
    </row>
    <row r="21" spans="1:104" s="122" customFormat="1" ht="22.5" x14ac:dyDescent="0.2">
      <c r="A21" s="174">
        <v>12</v>
      </c>
      <c r="B21" s="175" t="s">
        <v>136</v>
      </c>
      <c r="C21" s="176" t="s">
        <v>126</v>
      </c>
      <c r="D21" s="145" t="s">
        <v>86</v>
      </c>
      <c r="E21" s="178">
        <v>7.0000000000000007E-2</v>
      </c>
      <c r="F21" s="226" t="s">
        <v>114</v>
      </c>
      <c r="G21" s="227" t="e">
        <f t="shared" si="6"/>
        <v>#VALUE!</v>
      </c>
      <c r="O21" s="193">
        <v>2</v>
      </c>
      <c r="AA21" s="122">
        <v>12</v>
      </c>
      <c r="AB21" s="122">
        <v>0</v>
      </c>
      <c r="AC21" s="122">
        <v>12</v>
      </c>
      <c r="AZ21" s="122">
        <v>1</v>
      </c>
      <c r="BA21" s="122" t="e">
        <f t="shared" si="7"/>
        <v>#VALUE!</v>
      </c>
      <c r="BB21" s="122">
        <f t="shared" si="8"/>
        <v>0</v>
      </c>
      <c r="BC21" s="122">
        <f t="shared" si="9"/>
        <v>0</v>
      </c>
      <c r="BD21" s="122">
        <f t="shared" si="10"/>
        <v>0</v>
      </c>
      <c r="BE21" s="122">
        <f t="shared" si="11"/>
        <v>0</v>
      </c>
      <c r="CZ21" s="122">
        <v>1.0570200000000001</v>
      </c>
    </row>
    <row r="22" spans="1:104" s="122" customFormat="1" x14ac:dyDescent="0.2">
      <c r="A22" s="148"/>
      <c r="B22" s="149" t="s">
        <v>68</v>
      </c>
      <c r="C22" s="150" t="str">
        <f>CONCATENATE(B15," ",C15)</f>
        <v>2 Základy,zvláštní zakládání</v>
      </c>
      <c r="D22" s="148"/>
      <c r="E22" s="179"/>
      <c r="F22" s="186"/>
      <c r="G22" s="187"/>
      <c r="O22" s="193">
        <v>4</v>
      </c>
      <c r="BA22" s="194" t="e">
        <f>SUM(BA15:BA21)</f>
        <v>#VALUE!</v>
      </c>
      <c r="BB22" s="194">
        <f>SUM(BB15:BB21)</f>
        <v>0</v>
      </c>
      <c r="BC22" s="194">
        <f>SUM(BC15:BC21)</f>
        <v>0</v>
      </c>
      <c r="BD22" s="194">
        <f>SUM(BD15:BD21)</f>
        <v>0</v>
      </c>
      <c r="BE22" s="194">
        <f>SUM(BE15:BE21)</f>
        <v>0</v>
      </c>
    </row>
    <row r="23" spans="1:104" s="122" customFormat="1" x14ac:dyDescent="0.2">
      <c r="A23" s="134" t="s">
        <v>65</v>
      </c>
      <c r="B23" s="135" t="s">
        <v>137</v>
      </c>
      <c r="C23" s="136" t="s">
        <v>138</v>
      </c>
      <c r="D23" s="137"/>
      <c r="E23" s="177"/>
      <c r="F23" s="190"/>
      <c r="G23" s="191"/>
      <c r="H23" s="196"/>
      <c r="I23" s="196"/>
      <c r="O23" s="193">
        <v>1</v>
      </c>
    </row>
    <row r="24" spans="1:104" s="122" customFormat="1" ht="22.5" x14ac:dyDescent="0.2">
      <c r="A24" s="174">
        <v>22</v>
      </c>
      <c r="B24" s="175" t="s">
        <v>139</v>
      </c>
      <c r="C24" s="176" t="s">
        <v>140</v>
      </c>
      <c r="D24" s="145" t="s">
        <v>82</v>
      </c>
      <c r="E24" s="178">
        <v>5.52</v>
      </c>
      <c r="F24" s="234" t="s">
        <v>143</v>
      </c>
      <c r="G24" s="235" t="e">
        <f>E24*F24</f>
        <v>#VALUE!</v>
      </c>
      <c r="O24" s="193">
        <v>2</v>
      </c>
      <c r="AA24" s="122">
        <v>12</v>
      </c>
      <c r="AB24" s="122">
        <v>0</v>
      </c>
      <c r="AC24" s="122">
        <v>22</v>
      </c>
      <c r="AZ24" s="122">
        <v>1</v>
      </c>
      <c r="BA24" s="122" t="e">
        <f>IF(AZ24=1,G24,0)</f>
        <v>#VALUE!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8.0030000000000004E-2</v>
      </c>
    </row>
    <row r="25" spans="1:104" s="122" customFormat="1" ht="22.5" x14ac:dyDescent="0.2">
      <c r="A25" s="174">
        <v>23</v>
      </c>
      <c r="B25" s="175" t="s">
        <v>141</v>
      </c>
      <c r="C25" s="176" t="s">
        <v>142</v>
      </c>
      <c r="D25" s="145" t="s">
        <v>82</v>
      </c>
      <c r="E25" s="178">
        <v>5.52</v>
      </c>
      <c r="F25" s="226" t="str">
        <f>F24</f>
        <v xml:space="preserve">  [(6,1x2+3,1x2)x0,3] PD č.v.1.2</v>
      </c>
      <c r="G25" s="227" t="e">
        <f>E25*F25</f>
        <v>#VALUE!</v>
      </c>
      <c r="O25" s="193">
        <v>2</v>
      </c>
      <c r="AA25" s="122">
        <v>12</v>
      </c>
      <c r="AB25" s="122">
        <v>0</v>
      </c>
      <c r="AC25" s="122">
        <v>23</v>
      </c>
      <c r="AZ25" s="122">
        <v>1</v>
      </c>
      <c r="BA25" s="122" t="e">
        <f>IF(AZ25=1,G25,0)</f>
        <v>#VALUE!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0.16957</v>
      </c>
    </row>
    <row r="26" spans="1:104" s="122" customFormat="1" x14ac:dyDescent="0.2">
      <c r="A26" s="148"/>
      <c r="B26" s="149" t="s">
        <v>68</v>
      </c>
      <c r="C26" s="150" t="str">
        <f>CONCATENATE(B23," ",C23)</f>
        <v>5 Okapový chodník</v>
      </c>
      <c r="D26" s="148"/>
      <c r="E26" s="179"/>
      <c r="F26" s="226"/>
      <c r="G26" s="227" t="e">
        <f>SUM(G23:G25)</f>
        <v>#VALUE!</v>
      </c>
      <c r="O26" s="193">
        <v>4</v>
      </c>
      <c r="BA26" s="194" t="e">
        <f>SUM(BA23:BA25)</f>
        <v>#VALUE!</v>
      </c>
      <c r="BB26" s="194">
        <f>SUM(BB23:BB25)</f>
        <v>0</v>
      </c>
      <c r="BC26" s="194">
        <f>SUM(BC23:BC25)</f>
        <v>0</v>
      </c>
      <c r="BD26" s="194">
        <f>SUM(BD23:BD25)</f>
        <v>0</v>
      </c>
      <c r="BE26" s="194">
        <f>SUM(BE23:BE25)</f>
        <v>0</v>
      </c>
    </row>
    <row r="27" spans="1:104" s="122" customFormat="1" x14ac:dyDescent="0.2">
      <c r="A27" s="134" t="s">
        <v>65</v>
      </c>
      <c r="B27" s="135" t="s">
        <v>87</v>
      </c>
      <c r="C27" s="136" t="s">
        <v>88</v>
      </c>
      <c r="D27" s="137"/>
      <c r="E27" s="177"/>
      <c r="F27" s="184"/>
      <c r="G27" s="185"/>
      <c r="H27" s="196"/>
      <c r="I27" s="196"/>
      <c r="O27" s="193">
        <v>1</v>
      </c>
    </row>
    <row r="28" spans="1:104" ht="45" x14ac:dyDescent="0.2">
      <c r="A28" s="174">
        <v>13</v>
      </c>
      <c r="B28" s="175" t="s">
        <v>89</v>
      </c>
      <c r="C28" s="176" t="s">
        <v>128</v>
      </c>
      <c r="D28" s="145" t="s">
        <v>90</v>
      </c>
      <c r="E28" s="178">
        <v>1</v>
      </c>
      <c r="F28" s="226" t="s">
        <v>119</v>
      </c>
      <c r="G28" s="230" t="e">
        <f>E28*F28</f>
        <v>#VALUE!</v>
      </c>
      <c r="O28" s="141">
        <v>2</v>
      </c>
      <c r="AA28" s="121">
        <v>12</v>
      </c>
      <c r="AB28" s="121">
        <v>0</v>
      </c>
      <c r="AC28" s="121">
        <v>15</v>
      </c>
      <c r="AZ28" s="121">
        <v>1</v>
      </c>
      <c r="BA28" s="121" t="e">
        <f>IF(AZ28=1,G28,0)</f>
        <v>#VALUE!</v>
      </c>
      <c r="BB28" s="121">
        <f>IF(AZ28=2,G28,0)</f>
        <v>0</v>
      </c>
      <c r="BC28" s="121">
        <f>IF(AZ28=3,G28,0)</f>
        <v>0</v>
      </c>
      <c r="BD28" s="121">
        <f>IF(AZ28=4,G28,0)</f>
        <v>0</v>
      </c>
      <c r="BE28" s="121">
        <f>IF(AZ28=5,G28,0)</f>
        <v>0</v>
      </c>
      <c r="CZ28" s="121">
        <v>0</v>
      </c>
    </row>
    <row r="29" spans="1:104" ht="22.5" x14ac:dyDescent="0.2">
      <c r="A29" s="174">
        <v>14</v>
      </c>
      <c r="B29" s="175" t="s">
        <v>89</v>
      </c>
      <c r="C29" s="176" t="s">
        <v>129</v>
      </c>
      <c r="D29" s="145" t="s">
        <v>90</v>
      </c>
      <c r="E29" s="178">
        <v>1</v>
      </c>
      <c r="F29" s="226" t="s">
        <v>119</v>
      </c>
      <c r="G29" s="230" t="e">
        <f>E29*F29</f>
        <v>#VALUE!</v>
      </c>
      <c r="O29" s="141">
        <v>2</v>
      </c>
      <c r="AA29" s="121">
        <v>12</v>
      </c>
      <c r="AB29" s="121">
        <v>0</v>
      </c>
      <c r="AC29" s="121">
        <v>16</v>
      </c>
      <c r="AZ29" s="121">
        <v>1</v>
      </c>
      <c r="BA29" s="121" t="e">
        <f>IF(AZ29=1,G29,0)</f>
        <v>#VALUE!</v>
      </c>
      <c r="BB29" s="121">
        <f>IF(AZ29=2,G29,0)</f>
        <v>0</v>
      </c>
      <c r="BC29" s="121">
        <f>IF(AZ29=3,G29,0)</f>
        <v>0</v>
      </c>
      <c r="BD29" s="121">
        <f>IF(AZ29=4,G29,0)</f>
        <v>0</v>
      </c>
      <c r="BE29" s="121">
        <f>IF(AZ29=5,G29,0)</f>
        <v>0</v>
      </c>
      <c r="CZ29" s="121">
        <v>0</v>
      </c>
    </row>
    <row r="30" spans="1:104" x14ac:dyDescent="0.2">
      <c r="A30" s="148"/>
      <c r="B30" s="149" t="s">
        <v>68</v>
      </c>
      <c r="C30" s="150" t="str">
        <f>CONCATENATE(B27," ",C27)</f>
        <v>9 Ostatní konstrukce, bourání</v>
      </c>
      <c r="D30" s="148"/>
      <c r="E30" s="179"/>
      <c r="F30" s="186"/>
      <c r="G30" s="187"/>
      <c r="O30" s="141">
        <v>4</v>
      </c>
      <c r="BA30" s="153" t="e">
        <f>SUM(BA27:BA29)</f>
        <v>#VALUE!</v>
      </c>
      <c r="BB30" s="153">
        <f>SUM(BB27:BB29)</f>
        <v>0</v>
      </c>
      <c r="BC30" s="153">
        <f>SUM(BC27:BC29)</f>
        <v>0</v>
      </c>
      <c r="BD30" s="153">
        <f>SUM(BD27:BD29)</f>
        <v>0</v>
      </c>
      <c r="BE30" s="153">
        <f>SUM(BE27:BE29)</f>
        <v>0</v>
      </c>
    </row>
    <row r="31" spans="1:104" x14ac:dyDescent="0.2">
      <c r="A31" s="134" t="s">
        <v>65</v>
      </c>
      <c r="B31" s="135" t="s">
        <v>92</v>
      </c>
      <c r="C31" s="136" t="s">
        <v>93</v>
      </c>
      <c r="D31" s="137"/>
      <c r="E31" s="177"/>
      <c r="F31" s="184"/>
      <c r="G31" s="185"/>
      <c r="H31" s="140"/>
      <c r="I31" s="140"/>
      <c r="O31" s="141">
        <v>1</v>
      </c>
    </row>
    <row r="32" spans="1:104" x14ac:dyDescent="0.2">
      <c r="A32" s="142">
        <v>15</v>
      </c>
      <c r="B32" s="143" t="s">
        <v>94</v>
      </c>
      <c r="C32" s="176" t="s">
        <v>95</v>
      </c>
      <c r="D32" s="145" t="s">
        <v>86</v>
      </c>
      <c r="E32" s="178">
        <v>97.24</v>
      </c>
      <c r="F32" s="226"/>
      <c r="G32" s="230">
        <f>E32*F32</f>
        <v>0</v>
      </c>
      <c r="O32" s="141">
        <v>2</v>
      </c>
      <c r="AA32" s="121">
        <v>12</v>
      </c>
      <c r="AB32" s="121">
        <v>0</v>
      </c>
      <c r="AC32" s="121">
        <v>17</v>
      </c>
      <c r="AZ32" s="121">
        <v>1</v>
      </c>
      <c r="BA32" s="121">
        <f>IF(AZ32=1,G32,0)</f>
        <v>0</v>
      </c>
      <c r="BB32" s="121">
        <f>IF(AZ32=2,G32,0)</f>
        <v>0</v>
      </c>
      <c r="BC32" s="121">
        <f>IF(AZ32=3,G32,0)</f>
        <v>0</v>
      </c>
      <c r="BD32" s="121">
        <f>IF(AZ32=4,G32,0)</f>
        <v>0</v>
      </c>
      <c r="BE32" s="121">
        <f>IF(AZ32=5,G32,0)</f>
        <v>0</v>
      </c>
      <c r="CZ32" s="121">
        <v>0</v>
      </c>
    </row>
    <row r="33" spans="1:104" x14ac:dyDescent="0.2">
      <c r="A33" s="148"/>
      <c r="B33" s="149" t="s">
        <v>68</v>
      </c>
      <c r="C33" s="150" t="str">
        <f>CONCATENATE(B31," ",C31)</f>
        <v>99 Staveništní přesun hmot</v>
      </c>
      <c r="D33" s="148"/>
      <c r="E33" s="179"/>
      <c r="F33" s="186"/>
      <c r="G33" s="187">
        <f>SUM(G31:G32)</f>
        <v>0</v>
      </c>
      <c r="O33" s="141">
        <v>4</v>
      </c>
      <c r="BA33" s="153">
        <f>SUM(BA31:BA32)</f>
        <v>0</v>
      </c>
      <c r="BB33" s="153">
        <f>SUM(BB31:BB32)</f>
        <v>0</v>
      </c>
      <c r="BC33" s="153">
        <f>SUM(BC31:BC32)</f>
        <v>0</v>
      </c>
      <c r="BD33" s="153">
        <f>SUM(BD31:BD32)</f>
        <v>0</v>
      </c>
      <c r="BE33" s="153">
        <f>SUM(BE31:BE32)</f>
        <v>0</v>
      </c>
    </row>
    <row r="34" spans="1:104" x14ac:dyDescent="0.2">
      <c r="A34" s="134" t="s">
        <v>65</v>
      </c>
      <c r="B34" s="135" t="s">
        <v>96</v>
      </c>
      <c r="C34" s="136" t="s">
        <v>97</v>
      </c>
      <c r="D34" s="137"/>
      <c r="E34" s="177"/>
      <c r="F34" s="184"/>
      <c r="G34" s="185"/>
      <c r="H34" s="140"/>
      <c r="I34" s="140"/>
      <c r="O34" s="141">
        <v>1</v>
      </c>
    </row>
    <row r="35" spans="1:104" x14ac:dyDescent="0.2">
      <c r="A35" s="142">
        <v>16</v>
      </c>
      <c r="B35" s="143" t="s">
        <v>98</v>
      </c>
      <c r="C35" s="176" t="s">
        <v>104</v>
      </c>
      <c r="D35" s="145" t="s">
        <v>90</v>
      </c>
      <c r="E35" s="178">
        <v>1</v>
      </c>
      <c r="F35" s="226"/>
      <c r="G35" s="230">
        <f>E35*F35</f>
        <v>0</v>
      </c>
      <c r="O35" s="141">
        <v>2</v>
      </c>
      <c r="AA35" s="121">
        <v>12</v>
      </c>
      <c r="AB35" s="121">
        <v>0</v>
      </c>
      <c r="AC35" s="121">
        <v>21</v>
      </c>
      <c r="AZ35" s="121">
        <v>4</v>
      </c>
      <c r="BA35" s="121">
        <f>IF(AZ35=1,G35,0)</f>
        <v>0</v>
      </c>
      <c r="BB35" s="121">
        <f>IF(AZ35=2,G35,0)</f>
        <v>0</v>
      </c>
      <c r="BC35" s="121">
        <f>IF(AZ35=3,G35,0)</f>
        <v>0</v>
      </c>
      <c r="BD35" s="121">
        <f>IF(AZ35=4,G35,0)</f>
        <v>0</v>
      </c>
      <c r="BE35" s="121">
        <f>IF(AZ35=5,G35,0)</f>
        <v>0</v>
      </c>
      <c r="CZ35" s="121">
        <v>0</v>
      </c>
    </row>
    <row r="36" spans="1:104" x14ac:dyDescent="0.2">
      <c r="A36" s="148"/>
      <c r="B36" s="149" t="s">
        <v>68</v>
      </c>
      <c r="C36" s="150" t="str">
        <f>CONCATENATE(B34," ",C34)</f>
        <v>M21 Elektromontáže</v>
      </c>
      <c r="D36" s="148"/>
      <c r="E36" s="179"/>
      <c r="F36" s="186"/>
      <c r="G36" s="187">
        <f>SUM(G34:G35)</f>
        <v>0</v>
      </c>
      <c r="O36" s="141">
        <v>4</v>
      </c>
      <c r="BA36" s="153">
        <f>SUM(BA34:BA35)</f>
        <v>0</v>
      </c>
      <c r="BB36" s="153">
        <f>SUM(BB34:BB35)</f>
        <v>0</v>
      </c>
      <c r="BC36" s="153">
        <f>SUM(BC34:BC35)</f>
        <v>0</v>
      </c>
      <c r="BD36" s="153">
        <f>SUM(BD34:BD35)</f>
        <v>0</v>
      </c>
      <c r="BE36" s="153">
        <f>SUM(BE34:BE35)</f>
        <v>0</v>
      </c>
    </row>
    <row r="37" spans="1:104" x14ac:dyDescent="0.2">
      <c r="A37" s="134" t="s">
        <v>65</v>
      </c>
      <c r="B37" s="135" t="s">
        <v>99</v>
      </c>
      <c r="C37" s="136" t="s">
        <v>100</v>
      </c>
      <c r="D37" s="137"/>
      <c r="E37" s="177"/>
      <c r="F37" s="184"/>
      <c r="G37" s="185"/>
      <c r="H37" s="140"/>
      <c r="I37" s="140"/>
      <c r="O37" s="141">
        <v>1</v>
      </c>
    </row>
    <row r="38" spans="1:104" x14ac:dyDescent="0.2">
      <c r="A38" s="142">
        <v>17</v>
      </c>
      <c r="B38" s="143" t="s">
        <v>101</v>
      </c>
      <c r="C38" s="176" t="s">
        <v>105</v>
      </c>
      <c r="D38" s="145" t="s">
        <v>90</v>
      </c>
      <c r="E38" s="178">
        <v>1</v>
      </c>
      <c r="F38" s="226"/>
      <c r="G38" s="230">
        <f>E38*F38</f>
        <v>0</v>
      </c>
      <c r="O38" s="141">
        <v>2</v>
      </c>
      <c r="AA38" s="121">
        <v>12</v>
      </c>
      <c r="AB38" s="121">
        <v>0</v>
      </c>
      <c r="AC38" s="121">
        <v>22</v>
      </c>
      <c r="AZ38" s="121">
        <v>4</v>
      </c>
      <c r="BA38" s="121">
        <f>IF(AZ38=1,G38,0)</f>
        <v>0</v>
      </c>
      <c r="BB38" s="121">
        <f>IF(AZ38=2,G38,0)</f>
        <v>0</v>
      </c>
      <c r="BC38" s="121">
        <f>IF(AZ38=3,G38,0)</f>
        <v>0</v>
      </c>
      <c r="BD38" s="121">
        <f>IF(AZ38=4,G38,0)</f>
        <v>0</v>
      </c>
      <c r="BE38" s="121">
        <f>IF(AZ38=5,G38,0)</f>
        <v>0</v>
      </c>
      <c r="CZ38" s="121">
        <v>0</v>
      </c>
    </row>
    <row r="39" spans="1:104" x14ac:dyDescent="0.2">
      <c r="A39" s="148"/>
      <c r="B39" s="149" t="s">
        <v>68</v>
      </c>
      <c r="C39" s="150" t="str">
        <f>CONCATENATE(B37," ",C37)</f>
        <v>M22 Montáž sdělovací a zabezp.tech</v>
      </c>
      <c r="D39" s="148"/>
      <c r="E39" s="179"/>
      <c r="F39" s="188"/>
      <c r="G39" s="189">
        <f>SUM(G37:G38)</f>
        <v>0</v>
      </c>
      <c r="O39" s="141">
        <v>4</v>
      </c>
      <c r="BA39" s="153">
        <f>SUM(BA37:BA38)</f>
        <v>0</v>
      </c>
      <c r="BB39" s="153">
        <f>SUM(BB37:BB38)</f>
        <v>0</v>
      </c>
      <c r="BC39" s="153">
        <f>SUM(BC37:BC38)</f>
        <v>0</v>
      </c>
      <c r="BD39" s="153">
        <f>SUM(BD37:BD38)</f>
        <v>0</v>
      </c>
      <c r="BE39" s="153">
        <f>SUM(BE37:BE38)</f>
        <v>0</v>
      </c>
    </row>
    <row r="40" spans="1:104" x14ac:dyDescent="0.2">
      <c r="A40" s="122"/>
      <c r="B40" s="122"/>
      <c r="C40" s="122"/>
      <c r="D40" s="122"/>
      <c r="E40" s="122"/>
      <c r="F40" s="183"/>
      <c r="G40" s="183"/>
    </row>
    <row r="41" spans="1:104" x14ac:dyDescent="0.2">
      <c r="E41" s="121"/>
    </row>
    <row r="42" spans="1:104" x14ac:dyDescent="0.2">
      <c r="E42" s="121"/>
    </row>
    <row r="43" spans="1:104" x14ac:dyDescent="0.2">
      <c r="E43" s="121"/>
    </row>
    <row r="44" spans="1:104" x14ac:dyDescent="0.2">
      <c r="E44" s="121"/>
    </row>
    <row r="45" spans="1:104" x14ac:dyDescent="0.2">
      <c r="E45" s="121"/>
    </row>
    <row r="46" spans="1:104" x14ac:dyDescent="0.2">
      <c r="E46" s="121"/>
    </row>
    <row r="47" spans="1:104" x14ac:dyDescent="0.2">
      <c r="E47" s="121"/>
    </row>
    <row r="48" spans="1:104" x14ac:dyDescent="0.2">
      <c r="E48" s="121"/>
    </row>
    <row r="49" spans="1:7" x14ac:dyDescent="0.2">
      <c r="E49" s="121"/>
    </row>
    <row r="50" spans="1:7" x14ac:dyDescent="0.2">
      <c r="E50" s="121"/>
    </row>
    <row r="51" spans="1:7" x14ac:dyDescent="0.2">
      <c r="E51" s="121"/>
    </row>
    <row r="52" spans="1:7" x14ac:dyDescent="0.2">
      <c r="E52" s="121"/>
    </row>
    <row r="53" spans="1:7" x14ac:dyDescent="0.2">
      <c r="E53" s="121"/>
    </row>
    <row r="54" spans="1:7" x14ac:dyDescent="0.2">
      <c r="E54" s="121"/>
    </row>
    <row r="55" spans="1:7" x14ac:dyDescent="0.2">
      <c r="E55" s="121"/>
    </row>
    <row r="56" spans="1:7" x14ac:dyDescent="0.2">
      <c r="E56" s="121"/>
    </row>
    <row r="57" spans="1:7" x14ac:dyDescent="0.2">
      <c r="E57" s="121"/>
    </row>
    <row r="58" spans="1:7" x14ac:dyDescent="0.2">
      <c r="E58" s="121"/>
    </row>
    <row r="59" spans="1:7" x14ac:dyDescent="0.2">
      <c r="E59" s="121"/>
    </row>
    <row r="60" spans="1:7" x14ac:dyDescent="0.2">
      <c r="E60" s="121"/>
    </row>
    <row r="61" spans="1:7" x14ac:dyDescent="0.2">
      <c r="E61" s="121"/>
    </row>
    <row r="62" spans="1:7" x14ac:dyDescent="0.2">
      <c r="E62" s="121"/>
    </row>
    <row r="63" spans="1:7" x14ac:dyDescent="0.2">
      <c r="A63" s="154"/>
      <c r="B63" s="154"/>
      <c r="C63" s="154"/>
      <c r="D63" s="154"/>
      <c r="E63" s="154"/>
      <c r="F63" s="154"/>
      <c r="G63" s="154"/>
    </row>
    <row r="64" spans="1:7" x14ac:dyDescent="0.2">
      <c r="A64" s="154"/>
      <c r="B64" s="154"/>
      <c r="C64" s="154"/>
      <c r="D64" s="154"/>
      <c r="E64" s="154"/>
      <c r="F64" s="154"/>
      <c r="G64" s="154"/>
    </row>
    <row r="65" spans="1:7" x14ac:dyDescent="0.2">
      <c r="A65" s="154"/>
      <c r="B65" s="154"/>
      <c r="C65" s="154"/>
      <c r="D65" s="154"/>
      <c r="E65" s="154"/>
      <c r="F65" s="154"/>
      <c r="G65" s="154"/>
    </row>
    <row r="66" spans="1:7" x14ac:dyDescent="0.2">
      <c r="A66" s="154"/>
      <c r="B66" s="154"/>
      <c r="C66" s="154"/>
      <c r="D66" s="154"/>
      <c r="E66" s="154"/>
      <c r="F66" s="154"/>
      <c r="G66" s="154"/>
    </row>
    <row r="67" spans="1:7" x14ac:dyDescent="0.2">
      <c r="E67" s="121"/>
    </row>
    <row r="68" spans="1:7" x14ac:dyDescent="0.2">
      <c r="E68" s="121"/>
    </row>
    <row r="69" spans="1:7" x14ac:dyDescent="0.2">
      <c r="E69" s="121"/>
    </row>
    <row r="70" spans="1:7" x14ac:dyDescent="0.2">
      <c r="E70" s="121"/>
    </row>
    <row r="71" spans="1:7" x14ac:dyDescent="0.2">
      <c r="E71" s="121"/>
    </row>
    <row r="72" spans="1:7" x14ac:dyDescent="0.2">
      <c r="E72" s="121"/>
    </row>
    <row r="73" spans="1:7" x14ac:dyDescent="0.2">
      <c r="E73" s="121"/>
    </row>
    <row r="74" spans="1:7" x14ac:dyDescent="0.2">
      <c r="E74" s="121"/>
    </row>
    <row r="75" spans="1:7" x14ac:dyDescent="0.2">
      <c r="E75" s="121"/>
    </row>
    <row r="76" spans="1:7" x14ac:dyDescent="0.2">
      <c r="E76" s="121"/>
    </row>
    <row r="77" spans="1:7" x14ac:dyDescent="0.2">
      <c r="E77" s="121"/>
    </row>
    <row r="78" spans="1:7" x14ac:dyDescent="0.2">
      <c r="E78" s="121"/>
    </row>
    <row r="79" spans="1:7" x14ac:dyDescent="0.2">
      <c r="E79" s="121"/>
    </row>
    <row r="80" spans="1:7" x14ac:dyDescent="0.2">
      <c r="E80" s="121"/>
    </row>
    <row r="81" spans="5:5" x14ac:dyDescent="0.2">
      <c r="E81" s="121"/>
    </row>
    <row r="82" spans="5:5" x14ac:dyDescent="0.2">
      <c r="E82" s="121"/>
    </row>
    <row r="83" spans="5:5" x14ac:dyDescent="0.2">
      <c r="E83" s="121"/>
    </row>
    <row r="84" spans="5:5" x14ac:dyDescent="0.2">
      <c r="E84" s="121"/>
    </row>
    <row r="85" spans="5:5" x14ac:dyDescent="0.2">
      <c r="E85" s="121"/>
    </row>
    <row r="86" spans="5:5" x14ac:dyDescent="0.2">
      <c r="E86" s="121"/>
    </row>
    <row r="87" spans="5:5" x14ac:dyDescent="0.2">
      <c r="E87" s="121"/>
    </row>
    <row r="88" spans="5:5" x14ac:dyDescent="0.2">
      <c r="E88" s="121"/>
    </row>
    <row r="89" spans="5:5" x14ac:dyDescent="0.2">
      <c r="E89" s="121"/>
    </row>
    <row r="90" spans="5:5" x14ac:dyDescent="0.2">
      <c r="E90" s="121"/>
    </row>
    <row r="91" spans="5:5" x14ac:dyDescent="0.2">
      <c r="E91" s="121"/>
    </row>
    <row r="92" spans="5:5" x14ac:dyDescent="0.2">
      <c r="E92" s="121"/>
    </row>
    <row r="93" spans="5:5" x14ac:dyDescent="0.2">
      <c r="E93" s="121"/>
    </row>
    <row r="94" spans="5:5" x14ac:dyDescent="0.2">
      <c r="E94" s="121"/>
    </row>
    <row r="95" spans="5:5" x14ac:dyDescent="0.2">
      <c r="E95" s="121"/>
    </row>
    <row r="96" spans="5:5" x14ac:dyDescent="0.2">
      <c r="E96" s="121"/>
    </row>
    <row r="97" spans="1:7" x14ac:dyDescent="0.2">
      <c r="E97" s="121"/>
    </row>
    <row r="98" spans="1:7" x14ac:dyDescent="0.2">
      <c r="A98" s="155"/>
      <c r="B98" s="155"/>
    </row>
    <row r="99" spans="1:7" x14ac:dyDescent="0.2">
      <c r="A99" s="154"/>
      <c r="B99" s="154"/>
      <c r="C99" s="157"/>
      <c r="D99" s="157"/>
      <c r="E99" s="158"/>
      <c r="F99" s="157"/>
      <c r="G99" s="159"/>
    </row>
    <row r="100" spans="1:7" x14ac:dyDescent="0.2">
      <c r="A100" s="160"/>
      <c r="B100" s="160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  <row r="105" spans="1:7" x14ac:dyDescent="0.2">
      <c r="A105" s="154"/>
      <c r="B105" s="154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  <row r="108" spans="1:7" x14ac:dyDescent="0.2">
      <c r="A108" s="154"/>
      <c r="B108" s="154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  <row r="110" spans="1:7" x14ac:dyDescent="0.2">
      <c r="A110" s="154"/>
      <c r="B110" s="154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  <row r="112" spans="1:7" x14ac:dyDescent="0.2">
      <c r="A112" s="154"/>
      <c r="B112" s="154"/>
      <c r="C112" s="154"/>
      <c r="D112" s="154"/>
      <c r="E112" s="161"/>
      <c r="F112" s="154"/>
      <c r="G112" s="154"/>
    </row>
  </sheetData>
  <mergeCells count="28">
    <mergeCell ref="F29:G29"/>
    <mergeCell ref="F32:G32"/>
    <mergeCell ref="F35:G35"/>
    <mergeCell ref="F38:G38"/>
    <mergeCell ref="F17:G17"/>
    <mergeCell ref="F18:G18"/>
    <mergeCell ref="F19:G19"/>
    <mergeCell ref="F20:G20"/>
    <mergeCell ref="F21:G21"/>
    <mergeCell ref="F28:G28"/>
    <mergeCell ref="F24:G24"/>
    <mergeCell ref="F25:G25"/>
    <mergeCell ref="F26:G26"/>
    <mergeCell ref="H16:I16"/>
    <mergeCell ref="H17:I17"/>
    <mergeCell ref="H18:I18"/>
    <mergeCell ref="F16:G16"/>
    <mergeCell ref="A1:G1"/>
    <mergeCell ref="A3:B3"/>
    <mergeCell ref="A4:B4"/>
    <mergeCell ref="E4:G4"/>
    <mergeCell ref="F6:G6"/>
    <mergeCell ref="F8:G8"/>
    <mergeCell ref="F9:G9"/>
    <mergeCell ref="F10:G10"/>
    <mergeCell ref="F11:G11"/>
    <mergeCell ref="F12:G12"/>
    <mergeCell ref="F13:G13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Krycí list</vt:lpstr>
      <vt:lpstr>Rekapitulace</vt:lpstr>
      <vt:lpstr>Soupis prací</vt:lpstr>
      <vt:lpstr>Položky VV </vt:lpstr>
      <vt:lpstr>List1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'Položky VV '!Názvy_tisku</vt:lpstr>
      <vt:lpstr>Rekapitulace!Názvy_tisku</vt:lpstr>
      <vt:lpstr>'Soupis prací'!Názvy_tisku</vt:lpstr>
      <vt:lpstr>Objednatel</vt:lpstr>
      <vt:lpstr>'Krycí list'!Oblast_tisku</vt:lpstr>
      <vt:lpstr>'Položky VV '!Oblast_tisku</vt:lpstr>
      <vt:lpstr>Rekapitulace!Oblast_tisku</vt:lpstr>
      <vt:lpstr>'Soupis prací'!Oblast_tisku</vt:lpstr>
      <vt:lpstr>PocetMJ</vt:lpstr>
      <vt:lpstr>Poznamka</vt:lpstr>
      <vt:lpstr>Projektant</vt:lpstr>
      <vt:lpstr>PSV</vt:lpstr>
      <vt:lpstr>'Položky VV '!SloupecCC</vt:lpstr>
      <vt:lpstr>SloupecCC</vt:lpstr>
      <vt:lpstr>'Položky VV '!SloupecCisloPol</vt:lpstr>
      <vt:lpstr>SloupecCisloPol</vt:lpstr>
      <vt:lpstr>'Položky VV '!SloupecJC</vt:lpstr>
      <vt:lpstr>SloupecJC</vt:lpstr>
      <vt:lpstr>'Položky VV '!SloupecMJ</vt:lpstr>
      <vt:lpstr>SloupecMJ</vt:lpstr>
      <vt:lpstr>'Položky VV '!SloupecMnozstvi</vt:lpstr>
      <vt:lpstr>SloupecMnozstvi</vt:lpstr>
      <vt:lpstr>'Položky VV '!SloupecNazPol</vt:lpstr>
      <vt:lpstr>SloupecNazPol</vt:lpstr>
      <vt:lpstr>'Položky VV '!SloupecPC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cp:lastPrinted>2013-02-28T07:41:28Z</cp:lastPrinted>
  <dcterms:created xsi:type="dcterms:W3CDTF">2013-01-10T09:58:53Z</dcterms:created>
  <dcterms:modified xsi:type="dcterms:W3CDTF">2013-03-08T08:08:58Z</dcterms:modified>
</cp:coreProperties>
</file>